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F\Aktuální investiční akce\Stavby\Ordinace - MKC Hulín\Výběrové řízení\"/>
    </mc:Choice>
  </mc:AlternateContent>
  <xr:revisionPtr revIDLastSave="0" documentId="8_{CE62CB66-C9AC-4C3B-B0BB-792CD5BF8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tomatologie stavba" sheetId="2" r:id="rId2"/>
    <sheet name="02 - Stomatologie ZTI" sheetId="3" r:id="rId3"/>
    <sheet name="03 - VZT a chlazení" sheetId="4" r:id="rId4"/>
    <sheet name="04 - Stomatologie elektro" sheetId="5" r:id="rId5"/>
    <sheet name="05 - Stomatologie- techno..." sheetId="6" r:id="rId6"/>
    <sheet name="06 - Stomatologie- vytápění" sheetId="7" r:id="rId7"/>
    <sheet name="07 - Ordinace stavba" sheetId="8" r:id="rId8"/>
    <sheet name="08 - Ordinace ZTI" sheetId="9" r:id="rId9"/>
    <sheet name="09 - Ordinace elektro" sheetId="10" r:id="rId10"/>
  </sheets>
  <definedNames>
    <definedName name="_xlnm._FilterDatabase" localSheetId="1" hidden="1">'01 - Stomatologie stavba'!$C$147:$K$308</definedName>
    <definedName name="_xlnm._FilterDatabase" localSheetId="2" hidden="1">'02 - Stomatologie ZTI'!$C$129:$K$169</definedName>
    <definedName name="_xlnm._FilterDatabase" localSheetId="3" hidden="1">'03 - VZT a chlazení'!$C$131:$K$187</definedName>
    <definedName name="_xlnm._FilterDatabase" localSheetId="4" hidden="1">'04 - Stomatologie elektro'!$C$135:$K$213</definedName>
    <definedName name="_xlnm._FilterDatabase" localSheetId="5" hidden="1">'05 - Stomatologie- techno...'!$C$128:$K$147</definedName>
    <definedName name="_xlnm._FilterDatabase" localSheetId="6" hidden="1">'06 - Stomatologie- vytápění'!$C$127:$K$136</definedName>
    <definedName name="_xlnm._FilterDatabase" localSheetId="7" hidden="1">'07 - Ordinace stavba'!$C$147:$K$280</definedName>
    <definedName name="_xlnm._FilterDatabase" localSheetId="8" hidden="1">'08 - Ordinace ZTI'!$C$129:$K$157</definedName>
    <definedName name="_xlnm._FilterDatabase" localSheetId="9" hidden="1">'09 - Ordinace elektro'!$C$135:$K$213</definedName>
    <definedName name="_xlnm.Print_Titles" localSheetId="1">'01 - Stomatologie stavba'!$147:$147</definedName>
    <definedName name="_xlnm.Print_Titles" localSheetId="2">'02 - Stomatologie ZTI'!$129:$129</definedName>
    <definedName name="_xlnm.Print_Titles" localSheetId="3">'03 - VZT a chlazení'!$131:$131</definedName>
    <definedName name="_xlnm.Print_Titles" localSheetId="4">'04 - Stomatologie elektro'!$135:$135</definedName>
    <definedName name="_xlnm.Print_Titles" localSheetId="5">'05 - Stomatologie- techno...'!$128:$128</definedName>
    <definedName name="_xlnm.Print_Titles" localSheetId="6">'06 - Stomatologie- vytápění'!$127:$127</definedName>
    <definedName name="_xlnm.Print_Titles" localSheetId="7">'07 - Ordinace stavba'!$147:$147</definedName>
    <definedName name="_xlnm.Print_Titles" localSheetId="8">'08 - Ordinace ZTI'!$129:$129</definedName>
    <definedName name="_xlnm.Print_Titles" localSheetId="9">'09 - Ordinace elektro'!$135:$135</definedName>
    <definedName name="_xlnm.Print_Titles" localSheetId="0">'Rekapitulace stavby'!$92:$92</definedName>
    <definedName name="_xlnm.Print_Area" localSheetId="1">'01 - Stomatologie stavba'!$C$4:$J$76,'01 - Stomatologie stavba'!$C$82:$J$129,'01 - Stomatologie stavba'!$C$135:$J$308</definedName>
    <definedName name="_xlnm.Print_Area" localSheetId="2">'02 - Stomatologie ZTI'!$C$4:$J$76,'02 - Stomatologie ZTI'!$C$82:$J$111,'02 - Stomatologie ZTI'!$C$117:$J$169</definedName>
    <definedName name="_xlnm.Print_Area" localSheetId="3">'03 - VZT a chlazení'!$C$4:$J$76,'03 - VZT a chlazení'!$C$82:$J$113,'03 - VZT a chlazení'!$C$119:$J$187</definedName>
    <definedName name="_xlnm.Print_Area" localSheetId="4">'04 - Stomatologie elektro'!$C$4:$J$76,'04 - Stomatologie elektro'!$C$82:$J$117,'04 - Stomatologie elektro'!$C$123:$J$213</definedName>
    <definedName name="_xlnm.Print_Area" localSheetId="5">'05 - Stomatologie- techno...'!$C$4:$J$76,'05 - Stomatologie- techno...'!$C$82:$J$110,'05 - Stomatologie- techno...'!$C$116:$J$147</definedName>
    <definedName name="_xlnm.Print_Area" localSheetId="6">'06 - Stomatologie- vytápění'!$C$4:$J$76,'06 - Stomatologie- vytápění'!$C$82:$J$109,'06 - Stomatologie- vytápění'!$C$115:$J$136</definedName>
    <definedName name="_xlnm.Print_Area" localSheetId="7">'07 - Ordinace stavba'!$C$4:$J$76,'07 - Ordinace stavba'!$C$82:$J$129,'07 - Ordinace stavba'!$C$135:$J$280</definedName>
    <definedName name="_xlnm.Print_Area" localSheetId="8">'08 - Ordinace ZTI'!$C$4:$J$76,'08 - Ordinace ZTI'!$C$82:$J$111,'08 - Ordinace ZTI'!$C$117:$J$157</definedName>
    <definedName name="_xlnm.Print_Area" localSheetId="9">'09 - Ordinace elektro'!$C$4:$J$76,'09 - Ordinace elektro'!$C$82:$J$117,'09 - Ordinace elektro'!$C$123:$J$213</definedName>
    <definedName name="_xlnm.Print_Area" localSheetId="0">'Rekapitulace stavby'!$D$4:$AO$76,'Rekapitulace stavby'!$C$82:$AQ$104</definedName>
  </definedNames>
  <calcPr calcId="191029"/>
</workbook>
</file>

<file path=xl/calcChain.xml><?xml version="1.0" encoding="utf-8"?>
<calcChain xmlns="http://schemas.openxmlformats.org/spreadsheetml/2006/main">
  <c r="J39" i="10" l="1"/>
  <c r="J38" i="10"/>
  <c r="AY103" i="1"/>
  <c r="J37" i="10"/>
  <c r="AX103" i="1" s="1"/>
  <c r="BI213" i="10"/>
  <c r="BH213" i="10"/>
  <c r="BG213" i="10"/>
  <c r="BF213" i="10"/>
  <c r="T213" i="10"/>
  <c r="T212" i="10" s="1"/>
  <c r="T211" i="10" s="1"/>
  <c r="R213" i="10"/>
  <c r="R212" i="10" s="1"/>
  <c r="R211" i="10" s="1"/>
  <c r="P213" i="10"/>
  <c r="P212" i="10" s="1"/>
  <c r="P211" i="10" s="1"/>
  <c r="BI210" i="10"/>
  <c r="BH210" i="10"/>
  <c r="BG210" i="10"/>
  <c r="BF210" i="10"/>
  <c r="T210" i="10"/>
  <c r="R210" i="10"/>
  <c r="P210" i="10"/>
  <c r="BI209" i="10"/>
  <c r="BH209" i="10"/>
  <c r="BG209" i="10"/>
  <c r="BF209" i="10"/>
  <c r="T209" i="10"/>
  <c r="R209" i="10"/>
  <c r="P209" i="10"/>
  <c r="BI208" i="10"/>
  <c r="BH208" i="10"/>
  <c r="BG208" i="10"/>
  <c r="BF208" i="10"/>
  <c r="T208" i="10"/>
  <c r="R208" i="10"/>
  <c r="P208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5" i="10"/>
  <c r="BH205" i="10"/>
  <c r="BG205" i="10"/>
  <c r="BF205" i="10"/>
  <c r="T205" i="10"/>
  <c r="R205" i="10"/>
  <c r="P205" i="10"/>
  <c r="BI204" i="10"/>
  <c r="BH204" i="10"/>
  <c r="BG204" i="10"/>
  <c r="BF204" i="10"/>
  <c r="T204" i="10"/>
  <c r="R204" i="10"/>
  <c r="P204" i="10"/>
  <c r="BI202" i="10"/>
  <c r="BH202" i="10"/>
  <c r="BG202" i="10"/>
  <c r="BF202" i="10"/>
  <c r="T202" i="10"/>
  <c r="R202" i="10"/>
  <c r="P202" i="10"/>
  <c r="BI201" i="10"/>
  <c r="BH201" i="10"/>
  <c r="BG201" i="10"/>
  <c r="BF201" i="10"/>
  <c r="T201" i="10"/>
  <c r="R201" i="10"/>
  <c r="P201" i="10"/>
  <c r="BI200" i="10"/>
  <c r="BH200" i="10"/>
  <c r="BG200" i="10"/>
  <c r="BF200" i="10"/>
  <c r="T200" i="10"/>
  <c r="R200" i="10"/>
  <c r="P200" i="10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1" i="10"/>
  <c r="BH191" i="10"/>
  <c r="BG191" i="10"/>
  <c r="BF191" i="10"/>
  <c r="T191" i="10"/>
  <c r="R191" i="10"/>
  <c r="P191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7" i="10"/>
  <c r="BH187" i="10"/>
  <c r="BG187" i="10"/>
  <c r="BF187" i="10"/>
  <c r="T187" i="10"/>
  <c r="R187" i="10"/>
  <c r="P187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F130" i="10"/>
  <c r="E128" i="10"/>
  <c r="BI115" i="10"/>
  <c r="BH115" i="10"/>
  <c r="BG115" i="10"/>
  <c r="BF115" i="10"/>
  <c r="BI114" i="10"/>
  <c r="BH114" i="10"/>
  <c r="BG114" i="10"/>
  <c r="BF114" i="10"/>
  <c r="BE114" i="10"/>
  <c r="BI113" i="10"/>
  <c r="BH113" i="10"/>
  <c r="BG113" i="10"/>
  <c r="BF113" i="10"/>
  <c r="BE113" i="10"/>
  <c r="BI112" i="10"/>
  <c r="BH112" i="10"/>
  <c r="BG112" i="10"/>
  <c r="BF112" i="10"/>
  <c r="BE112" i="10"/>
  <c r="BI111" i="10"/>
  <c r="BH111" i="10"/>
  <c r="BG111" i="10"/>
  <c r="BF111" i="10"/>
  <c r="BE111" i="10"/>
  <c r="BI110" i="10"/>
  <c r="BH110" i="10"/>
  <c r="BG110" i="10"/>
  <c r="BF110" i="10"/>
  <c r="BE110" i="10"/>
  <c r="F89" i="10"/>
  <c r="E87" i="10"/>
  <c r="J24" i="10"/>
  <c r="E24" i="10"/>
  <c r="J92" i="10" s="1"/>
  <c r="J23" i="10"/>
  <c r="J21" i="10"/>
  <c r="E21" i="10"/>
  <c r="J91" i="10"/>
  <c r="J20" i="10"/>
  <c r="J18" i="10"/>
  <c r="E18" i="10"/>
  <c r="F133" i="10" s="1"/>
  <c r="J17" i="10"/>
  <c r="J15" i="10"/>
  <c r="E15" i="10"/>
  <c r="F132" i="10" s="1"/>
  <c r="J14" i="10"/>
  <c r="J12" i="10"/>
  <c r="J130" i="10" s="1"/>
  <c r="E7" i="10"/>
  <c r="E126" i="10" s="1"/>
  <c r="J39" i="9"/>
  <c r="J38" i="9"/>
  <c r="AY102" i="1" s="1"/>
  <c r="J37" i="9"/>
  <c r="AX102" i="1" s="1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F124" i="9"/>
  <c r="E122" i="9"/>
  <c r="BI109" i="9"/>
  <c r="BH109" i="9"/>
  <c r="BG109" i="9"/>
  <c r="BF109" i="9"/>
  <c r="BI108" i="9"/>
  <c r="BH108" i="9"/>
  <c r="BG108" i="9"/>
  <c r="BF108" i="9"/>
  <c r="BE108" i="9"/>
  <c r="BI107" i="9"/>
  <c r="BH107" i="9"/>
  <c r="BG107" i="9"/>
  <c r="BF107" i="9"/>
  <c r="BE107" i="9"/>
  <c r="BI106" i="9"/>
  <c r="BH106" i="9"/>
  <c r="BG106" i="9"/>
  <c r="BF106" i="9"/>
  <c r="BE106" i="9"/>
  <c r="BI105" i="9"/>
  <c r="BH105" i="9"/>
  <c r="BG105" i="9"/>
  <c r="BF105" i="9"/>
  <c r="BE105" i="9"/>
  <c r="BI104" i="9"/>
  <c r="BH104" i="9"/>
  <c r="BG104" i="9"/>
  <c r="BF104" i="9"/>
  <c r="BE104" i="9"/>
  <c r="F89" i="9"/>
  <c r="E87" i="9"/>
  <c r="J24" i="9"/>
  <c r="E24" i="9"/>
  <c r="J92" i="9" s="1"/>
  <c r="J23" i="9"/>
  <c r="J21" i="9"/>
  <c r="E21" i="9"/>
  <c r="J126" i="9"/>
  <c r="J20" i="9"/>
  <c r="J18" i="9"/>
  <c r="E18" i="9"/>
  <c r="F92" i="9" s="1"/>
  <c r="J17" i="9"/>
  <c r="J15" i="9"/>
  <c r="E15" i="9"/>
  <c r="F91" i="9" s="1"/>
  <c r="J14" i="9"/>
  <c r="J12" i="9"/>
  <c r="J124" i="9" s="1"/>
  <c r="E7" i="9"/>
  <c r="E120" i="9" s="1"/>
  <c r="J39" i="8"/>
  <c r="J38" i="8"/>
  <c r="AY101" i="1" s="1"/>
  <c r="J37" i="8"/>
  <c r="AX101" i="1" s="1"/>
  <c r="BI280" i="8"/>
  <c r="BH280" i="8"/>
  <c r="BG280" i="8"/>
  <c r="BF280" i="8"/>
  <c r="T280" i="8"/>
  <c r="R280" i="8"/>
  <c r="P280" i="8"/>
  <c r="BI279" i="8"/>
  <c r="BH279" i="8"/>
  <c r="BG279" i="8"/>
  <c r="BF279" i="8"/>
  <c r="T279" i="8"/>
  <c r="R279" i="8"/>
  <c r="P279" i="8"/>
  <c r="BI276" i="8"/>
  <c r="BH276" i="8"/>
  <c r="BG276" i="8"/>
  <c r="BF276" i="8"/>
  <c r="T276" i="8"/>
  <c r="T275" i="8"/>
  <c r="R276" i="8"/>
  <c r="R275" i="8" s="1"/>
  <c r="P276" i="8"/>
  <c r="P275" i="8" s="1"/>
  <c r="BI274" i="8"/>
  <c r="BH274" i="8"/>
  <c r="BG274" i="8"/>
  <c r="BF274" i="8"/>
  <c r="T274" i="8"/>
  <c r="R274" i="8"/>
  <c r="P274" i="8"/>
  <c r="BI273" i="8"/>
  <c r="BH273" i="8"/>
  <c r="BG273" i="8"/>
  <c r="BF273" i="8"/>
  <c r="T273" i="8"/>
  <c r="R273" i="8"/>
  <c r="P27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9" i="8"/>
  <c r="BH269" i="8"/>
  <c r="BG269" i="8"/>
  <c r="BF269" i="8"/>
  <c r="T269" i="8"/>
  <c r="R269" i="8"/>
  <c r="P269" i="8"/>
  <c r="BI268" i="8"/>
  <c r="BH268" i="8"/>
  <c r="BG268" i="8"/>
  <c r="BF268" i="8"/>
  <c r="T268" i="8"/>
  <c r="R268" i="8"/>
  <c r="P268" i="8"/>
  <c r="BI267" i="8"/>
  <c r="BH267" i="8"/>
  <c r="BG267" i="8"/>
  <c r="BF267" i="8"/>
  <c r="T267" i="8"/>
  <c r="R267" i="8"/>
  <c r="P267" i="8"/>
  <c r="BI265" i="8"/>
  <c r="BH265" i="8"/>
  <c r="BG265" i="8"/>
  <c r="BF265" i="8"/>
  <c r="T265" i="8"/>
  <c r="R265" i="8"/>
  <c r="P265" i="8"/>
  <c r="BI264" i="8"/>
  <c r="BH264" i="8"/>
  <c r="BG264" i="8"/>
  <c r="BF264" i="8"/>
  <c r="T264" i="8"/>
  <c r="R264" i="8"/>
  <c r="P264" i="8"/>
  <c r="BI263" i="8"/>
  <c r="BH263" i="8"/>
  <c r="BG263" i="8"/>
  <c r="BF263" i="8"/>
  <c r="T263" i="8"/>
  <c r="R263" i="8"/>
  <c r="P263" i="8"/>
  <c r="BI262" i="8"/>
  <c r="BH262" i="8"/>
  <c r="BG262" i="8"/>
  <c r="BF262" i="8"/>
  <c r="T262" i="8"/>
  <c r="R262" i="8"/>
  <c r="P262" i="8"/>
  <c r="BI261" i="8"/>
  <c r="BH261" i="8"/>
  <c r="BG261" i="8"/>
  <c r="BF261" i="8"/>
  <c r="T261" i="8"/>
  <c r="R261" i="8"/>
  <c r="P261" i="8"/>
  <c r="BI260" i="8"/>
  <c r="BH260" i="8"/>
  <c r="BG260" i="8"/>
  <c r="BF260" i="8"/>
  <c r="T260" i="8"/>
  <c r="R260" i="8"/>
  <c r="P260" i="8"/>
  <c r="BI259" i="8"/>
  <c r="BH259" i="8"/>
  <c r="BG259" i="8"/>
  <c r="BF259" i="8"/>
  <c r="T259" i="8"/>
  <c r="R259" i="8"/>
  <c r="P259" i="8"/>
  <c r="BI258" i="8"/>
  <c r="BH258" i="8"/>
  <c r="BG258" i="8"/>
  <c r="BF258" i="8"/>
  <c r="T258" i="8"/>
  <c r="R258" i="8"/>
  <c r="P258" i="8"/>
  <c r="BI257" i="8"/>
  <c r="BH257" i="8"/>
  <c r="BG257" i="8"/>
  <c r="BF257" i="8"/>
  <c r="T257" i="8"/>
  <c r="R257" i="8"/>
  <c r="P257" i="8"/>
  <c r="BI255" i="8"/>
  <c r="BH255" i="8"/>
  <c r="BG255" i="8"/>
  <c r="BF255" i="8"/>
  <c r="T255" i="8"/>
  <c r="R255" i="8"/>
  <c r="P255" i="8"/>
  <c r="BI254" i="8"/>
  <c r="BH254" i="8"/>
  <c r="BG254" i="8"/>
  <c r="BF254" i="8"/>
  <c r="T254" i="8"/>
  <c r="R254" i="8"/>
  <c r="P254" i="8"/>
  <c r="BI253" i="8"/>
  <c r="BH253" i="8"/>
  <c r="BG253" i="8"/>
  <c r="BF253" i="8"/>
  <c r="T253" i="8"/>
  <c r="R253" i="8"/>
  <c r="P253" i="8"/>
  <c r="BI252" i="8"/>
  <c r="BH252" i="8"/>
  <c r="BG252" i="8"/>
  <c r="BF252" i="8"/>
  <c r="T252" i="8"/>
  <c r="R252" i="8"/>
  <c r="P252" i="8"/>
  <c r="BI251" i="8"/>
  <c r="BH251" i="8"/>
  <c r="BG251" i="8"/>
  <c r="BF251" i="8"/>
  <c r="T251" i="8"/>
  <c r="R251" i="8"/>
  <c r="P251" i="8"/>
  <c r="BI250" i="8"/>
  <c r="BH250" i="8"/>
  <c r="BG250" i="8"/>
  <c r="BF250" i="8"/>
  <c r="T250" i="8"/>
  <c r="R250" i="8"/>
  <c r="P250" i="8"/>
  <c r="BI249" i="8"/>
  <c r="BH249" i="8"/>
  <c r="BG249" i="8"/>
  <c r="BF249" i="8"/>
  <c r="T249" i="8"/>
  <c r="R249" i="8"/>
  <c r="P249" i="8"/>
  <c r="BI248" i="8"/>
  <c r="BH248" i="8"/>
  <c r="BG248" i="8"/>
  <c r="BF248" i="8"/>
  <c r="T248" i="8"/>
  <c r="R248" i="8"/>
  <c r="P248" i="8"/>
  <c r="BI247" i="8"/>
  <c r="BH247" i="8"/>
  <c r="BG247" i="8"/>
  <c r="BF247" i="8"/>
  <c r="T247" i="8"/>
  <c r="R247" i="8"/>
  <c r="P247" i="8"/>
  <c r="BI246" i="8"/>
  <c r="BH246" i="8"/>
  <c r="BG246" i="8"/>
  <c r="BF246" i="8"/>
  <c r="T246" i="8"/>
  <c r="R246" i="8"/>
  <c r="P246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42" i="8"/>
  <c r="BH242" i="8"/>
  <c r="BG242" i="8"/>
  <c r="BF242" i="8"/>
  <c r="T242" i="8"/>
  <c r="R242" i="8"/>
  <c r="P242" i="8"/>
  <c r="BI241" i="8"/>
  <c r="BH241" i="8"/>
  <c r="BG241" i="8"/>
  <c r="BF241" i="8"/>
  <c r="T241" i="8"/>
  <c r="R241" i="8"/>
  <c r="P241" i="8"/>
  <c r="BI240" i="8"/>
  <c r="BH240" i="8"/>
  <c r="BG240" i="8"/>
  <c r="BF240" i="8"/>
  <c r="T240" i="8"/>
  <c r="R240" i="8"/>
  <c r="P240" i="8"/>
  <c r="BI239" i="8"/>
  <c r="BH239" i="8"/>
  <c r="BG239" i="8"/>
  <c r="BF239" i="8"/>
  <c r="T239" i="8"/>
  <c r="R239" i="8"/>
  <c r="P239" i="8"/>
  <c r="BI238" i="8"/>
  <c r="BH238" i="8"/>
  <c r="BG238" i="8"/>
  <c r="BF238" i="8"/>
  <c r="T238" i="8"/>
  <c r="R238" i="8"/>
  <c r="P238" i="8"/>
  <c r="BI237" i="8"/>
  <c r="BH237" i="8"/>
  <c r="BG237" i="8"/>
  <c r="BF237" i="8"/>
  <c r="T237" i="8"/>
  <c r="R237" i="8"/>
  <c r="P237" i="8"/>
  <c r="BI236" i="8"/>
  <c r="BH236" i="8"/>
  <c r="BG236" i="8"/>
  <c r="BF236" i="8"/>
  <c r="T236" i="8"/>
  <c r="R236" i="8"/>
  <c r="P236" i="8"/>
  <c r="BI235" i="8"/>
  <c r="BH235" i="8"/>
  <c r="BG235" i="8"/>
  <c r="BF235" i="8"/>
  <c r="T235" i="8"/>
  <c r="R235" i="8"/>
  <c r="P235" i="8"/>
  <c r="BI234" i="8"/>
  <c r="BH234" i="8"/>
  <c r="BG234" i="8"/>
  <c r="BF234" i="8"/>
  <c r="T234" i="8"/>
  <c r="R234" i="8"/>
  <c r="P234" i="8"/>
  <c r="BI232" i="8"/>
  <c r="BH232" i="8"/>
  <c r="BG232" i="8"/>
  <c r="BF232" i="8"/>
  <c r="T232" i="8"/>
  <c r="R232" i="8"/>
  <c r="P232" i="8"/>
  <c r="BI231" i="8"/>
  <c r="BH231" i="8"/>
  <c r="BG231" i="8"/>
  <c r="BF231" i="8"/>
  <c r="T231" i="8"/>
  <c r="R231" i="8"/>
  <c r="P231" i="8"/>
  <c r="BI230" i="8"/>
  <c r="BH230" i="8"/>
  <c r="BG230" i="8"/>
  <c r="BF230" i="8"/>
  <c r="T230" i="8"/>
  <c r="R230" i="8"/>
  <c r="P230" i="8"/>
  <c r="BI229" i="8"/>
  <c r="BH229" i="8"/>
  <c r="BG229" i="8"/>
  <c r="BF229" i="8"/>
  <c r="T229" i="8"/>
  <c r="R229" i="8"/>
  <c r="P229" i="8"/>
  <c r="BI228" i="8"/>
  <c r="BH228" i="8"/>
  <c r="BG228" i="8"/>
  <c r="BF228" i="8"/>
  <c r="T228" i="8"/>
  <c r="R228" i="8"/>
  <c r="P228" i="8"/>
  <c r="BI227" i="8"/>
  <c r="BH227" i="8"/>
  <c r="BG227" i="8"/>
  <c r="BF227" i="8"/>
  <c r="T227" i="8"/>
  <c r="R227" i="8"/>
  <c r="P227" i="8"/>
  <c r="BI226" i="8"/>
  <c r="BH226" i="8"/>
  <c r="BG226" i="8"/>
  <c r="BF226" i="8"/>
  <c r="T226" i="8"/>
  <c r="R226" i="8"/>
  <c r="P226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3" i="8"/>
  <c r="BH223" i="8"/>
  <c r="BG223" i="8"/>
  <c r="BF223" i="8"/>
  <c r="T223" i="8"/>
  <c r="R223" i="8"/>
  <c r="P223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6" i="8"/>
  <c r="BH216" i="8"/>
  <c r="BG216" i="8"/>
  <c r="BF216" i="8"/>
  <c r="T216" i="8"/>
  <c r="R216" i="8"/>
  <c r="P216" i="8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3" i="8"/>
  <c r="BH213" i="8"/>
  <c r="BG213" i="8"/>
  <c r="BF213" i="8"/>
  <c r="T213" i="8"/>
  <c r="R213" i="8"/>
  <c r="P213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T202" i="8"/>
  <c r="R203" i="8"/>
  <c r="R202" i="8" s="1"/>
  <c r="P203" i="8"/>
  <c r="P202" i="8" s="1"/>
  <c r="BI201" i="8"/>
  <c r="BH201" i="8"/>
  <c r="BG201" i="8"/>
  <c r="BF201" i="8"/>
  <c r="T201" i="8"/>
  <c r="R201" i="8"/>
  <c r="P201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5" i="8"/>
  <c r="BH195" i="8"/>
  <c r="BG195" i="8"/>
  <c r="BF195" i="8"/>
  <c r="T195" i="8"/>
  <c r="R195" i="8"/>
  <c r="P195" i="8"/>
  <c r="BI192" i="8"/>
  <c r="BH192" i="8"/>
  <c r="BG192" i="8"/>
  <c r="BF192" i="8"/>
  <c r="T192" i="8"/>
  <c r="T191" i="8" s="1"/>
  <c r="R192" i="8"/>
  <c r="R191" i="8" s="1"/>
  <c r="P192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T156" i="8"/>
  <c r="R157" i="8"/>
  <c r="R156" i="8"/>
  <c r="P157" i="8"/>
  <c r="P156" i="8" s="1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F142" i="8"/>
  <c r="E140" i="8"/>
  <c r="BI127" i="8"/>
  <c r="BH127" i="8"/>
  <c r="BG127" i="8"/>
  <c r="BF127" i="8"/>
  <c r="BI126" i="8"/>
  <c r="BH126" i="8"/>
  <c r="BG126" i="8"/>
  <c r="BF126" i="8"/>
  <c r="BE126" i="8"/>
  <c r="BI125" i="8"/>
  <c r="BH125" i="8"/>
  <c r="BG125" i="8"/>
  <c r="BF125" i="8"/>
  <c r="BE125" i="8"/>
  <c r="BI124" i="8"/>
  <c r="BH124" i="8"/>
  <c r="BG124" i="8"/>
  <c r="BF124" i="8"/>
  <c r="BE124" i="8"/>
  <c r="BI123" i="8"/>
  <c r="BH123" i="8"/>
  <c r="BG123" i="8"/>
  <c r="BF123" i="8"/>
  <c r="BE123" i="8"/>
  <c r="BI122" i="8"/>
  <c r="BH122" i="8"/>
  <c r="BG122" i="8"/>
  <c r="BF122" i="8"/>
  <c r="BE122" i="8"/>
  <c r="F89" i="8"/>
  <c r="E87" i="8"/>
  <c r="J24" i="8"/>
  <c r="E24" i="8"/>
  <c r="J92" i="8" s="1"/>
  <c r="J23" i="8"/>
  <c r="J21" i="8"/>
  <c r="E21" i="8"/>
  <c r="J144" i="8"/>
  <c r="J20" i="8"/>
  <c r="J18" i="8"/>
  <c r="E18" i="8"/>
  <c r="F92" i="8" s="1"/>
  <c r="J17" i="8"/>
  <c r="J15" i="8"/>
  <c r="E15" i="8"/>
  <c r="F91" i="8" s="1"/>
  <c r="J14" i="8"/>
  <c r="J12" i="8"/>
  <c r="J89" i="8" s="1"/>
  <c r="E7" i="8"/>
  <c r="E138" i="8" s="1"/>
  <c r="J39" i="7"/>
  <c r="J38" i="7"/>
  <c r="AY100" i="1" s="1"/>
  <c r="J37" i="7"/>
  <c r="AX100" i="1" s="1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F122" i="7"/>
  <c r="E120" i="7"/>
  <c r="BI107" i="7"/>
  <c r="BH107" i="7"/>
  <c r="BG107" i="7"/>
  <c r="BF107" i="7"/>
  <c r="BI106" i="7"/>
  <c r="BH106" i="7"/>
  <c r="BG106" i="7"/>
  <c r="BF106" i="7"/>
  <c r="BE106" i="7"/>
  <c r="BI105" i="7"/>
  <c r="BH105" i="7"/>
  <c r="BG105" i="7"/>
  <c r="BF105" i="7"/>
  <c r="BE105" i="7"/>
  <c r="BI104" i="7"/>
  <c r="BH104" i="7"/>
  <c r="BG104" i="7"/>
  <c r="BF104" i="7"/>
  <c r="BE104" i="7"/>
  <c r="BI103" i="7"/>
  <c r="BH103" i="7"/>
  <c r="BG103" i="7"/>
  <c r="BF103" i="7"/>
  <c r="BE103" i="7"/>
  <c r="BI102" i="7"/>
  <c r="BH102" i="7"/>
  <c r="BG102" i="7"/>
  <c r="BF102" i="7"/>
  <c r="BE102" i="7"/>
  <c r="F89" i="7"/>
  <c r="E87" i="7"/>
  <c r="J24" i="7"/>
  <c r="E24" i="7"/>
  <c r="J125" i="7"/>
  <c r="J23" i="7"/>
  <c r="J21" i="7"/>
  <c r="E21" i="7"/>
  <c r="J124" i="7" s="1"/>
  <c r="J20" i="7"/>
  <c r="J18" i="7"/>
  <c r="E18" i="7"/>
  <c r="F125" i="7" s="1"/>
  <c r="J17" i="7"/>
  <c r="J15" i="7"/>
  <c r="E15" i="7"/>
  <c r="F91" i="7"/>
  <c r="J14" i="7"/>
  <c r="J12" i="7"/>
  <c r="J89" i="7" s="1"/>
  <c r="E7" i="7"/>
  <c r="E118" i="7"/>
  <c r="J39" i="6"/>
  <c r="J38" i="6"/>
  <c r="AY99" i="1" s="1"/>
  <c r="J37" i="6"/>
  <c r="AX99" i="1" s="1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F123" i="6"/>
  <c r="E121" i="6"/>
  <c r="BI108" i="6"/>
  <c r="BH108" i="6"/>
  <c r="BG108" i="6"/>
  <c r="BF108" i="6"/>
  <c r="BI107" i="6"/>
  <c r="BH107" i="6"/>
  <c r="BG107" i="6"/>
  <c r="BF107" i="6"/>
  <c r="BE107" i="6"/>
  <c r="BI106" i="6"/>
  <c r="BH106" i="6"/>
  <c r="BG106" i="6"/>
  <c r="BF106" i="6"/>
  <c r="BE106" i="6"/>
  <c r="BI105" i="6"/>
  <c r="BH105" i="6"/>
  <c r="BG105" i="6"/>
  <c r="BF105" i="6"/>
  <c r="BE105" i="6"/>
  <c r="BI104" i="6"/>
  <c r="BH104" i="6"/>
  <c r="BG104" i="6"/>
  <c r="BF104" i="6"/>
  <c r="BE104" i="6"/>
  <c r="BI103" i="6"/>
  <c r="BH103" i="6"/>
  <c r="BG103" i="6"/>
  <c r="BF103" i="6"/>
  <c r="BE103" i="6"/>
  <c r="F89" i="6"/>
  <c r="E87" i="6"/>
  <c r="J24" i="6"/>
  <c r="E24" i="6"/>
  <c r="J92" i="6"/>
  <c r="J23" i="6"/>
  <c r="J21" i="6"/>
  <c r="E21" i="6"/>
  <c r="J125" i="6" s="1"/>
  <c r="J20" i="6"/>
  <c r="J18" i="6"/>
  <c r="E18" i="6"/>
  <c r="F92" i="6" s="1"/>
  <c r="J17" i="6"/>
  <c r="J15" i="6"/>
  <c r="E15" i="6"/>
  <c r="F91" i="6"/>
  <c r="J14" i="6"/>
  <c r="J12" i="6"/>
  <c r="J89" i="6" s="1"/>
  <c r="E7" i="6"/>
  <c r="E119" i="6"/>
  <c r="J39" i="5"/>
  <c r="J38" i="5"/>
  <c r="AY98" i="1" s="1"/>
  <c r="J37" i="5"/>
  <c r="AX98" i="1"/>
  <c r="BI213" i="5"/>
  <c r="BH213" i="5"/>
  <c r="BG213" i="5"/>
  <c r="BF213" i="5"/>
  <c r="T213" i="5"/>
  <c r="T212" i="5"/>
  <c r="T211" i="5"/>
  <c r="R213" i="5"/>
  <c r="R212" i="5"/>
  <c r="R211" i="5" s="1"/>
  <c r="P213" i="5"/>
  <c r="P212" i="5"/>
  <c r="P211" i="5" s="1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F130" i="5"/>
  <c r="E128" i="5"/>
  <c r="BI115" i="5"/>
  <c r="BH115" i="5"/>
  <c r="BG115" i="5"/>
  <c r="BF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89" i="5"/>
  <c r="E87" i="5"/>
  <c r="J24" i="5"/>
  <c r="E24" i="5"/>
  <c r="J92" i="5"/>
  <c r="J23" i="5"/>
  <c r="J21" i="5"/>
  <c r="E21" i="5"/>
  <c r="J132" i="5" s="1"/>
  <c r="J20" i="5"/>
  <c r="J18" i="5"/>
  <c r="E18" i="5"/>
  <c r="F133" i="5" s="1"/>
  <c r="J17" i="5"/>
  <c r="J15" i="5"/>
  <c r="E15" i="5"/>
  <c r="F132" i="5"/>
  <c r="J14" i="5"/>
  <c r="J12" i="5"/>
  <c r="J89" i="5" s="1"/>
  <c r="E7" i="5"/>
  <c r="E126" i="5"/>
  <c r="J39" i="4"/>
  <c r="J38" i="4"/>
  <c r="AY97" i="1" s="1"/>
  <c r="J37" i="4"/>
  <c r="AX97" i="1" s="1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F126" i="4"/>
  <c r="E124" i="4"/>
  <c r="BI111" i="4"/>
  <c r="BH111" i="4"/>
  <c r="BG111" i="4"/>
  <c r="BF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F89" i="4"/>
  <c r="E87" i="4"/>
  <c r="J24" i="4"/>
  <c r="E24" i="4"/>
  <c r="J92" i="4"/>
  <c r="J23" i="4"/>
  <c r="J21" i="4"/>
  <c r="E21" i="4"/>
  <c r="J128" i="4"/>
  <c r="J20" i="4"/>
  <c r="J18" i="4"/>
  <c r="E18" i="4"/>
  <c r="F129" i="4" s="1"/>
  <c r="J17" i="4"/>
  <c r="J15" i="4"/>
  <c r="E15" i="4"/>
  <c r="F128" i="4"/>
  <c r="J14" i="4"/>
  <c r="J12" i="4"/>
  <c r="J126" i="4" s="1"/>
  <c r="E7" i="4"/>
  <c r="E122" i="4" s="1"/>
  <c r="J39" i="3"/>
  <c r="J38" i="3"/>
  <c r="AY96" i="1" s="1"/>
  <c r="J37" i="3"/>
  <c r="AX96" i="1" s="1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F124" i="3"/>
  <c r="E122" i="3"/>
  <c r="BI109" i="3"/>
  <c r="BH109" i="3"/>
  <c r="BG109" i="3"/>
  <c r="BF109" i="3"/>
  <c r="BI108" i="3"/>
  <c r="BH108" i="3"/>
  <c r="BG108" i="3"/>
  <c r="BF108" i="3"/>
  <c r="BE108" i="3"/>
  <c r="BI107" i="3"/>
  <c r="BH107" i="3"/>
  <c r="BG107" i="3"/>
  <c r="BF107" i="3"/>
  <c r="BE107" i="3"/>
  <c r="BI106" i="3"/>
  <c r="BH106" i="3"/>
  <c r="BG106" i="3"/>
  <c r="BF106" i="3"/>
  <c r="BE106" i="3"/>
  <c r="BI105" i="3"/>
  <c r="BH105" i="3"/>
  <c r="BG105" i="3"/>
  <c r="BF105" i="3"/>
  <c r="BE105" i="3"/>
  <c r="BI104" i="3"/>
  <c r="BH104" i="3"/>
  <c r="BG104" i="3"/>
  <c r="BF104" i="3"/>
  <c r="BE104" i="3"/>
  <c r="F89" i="3"/>
  <c r="E87" i="3"/>
  <c r="J24" i="3"/>
  <c r="E24" i="3"/>
  <c r="J92" i="3" s="1"/>
  <c r="J23" i="3"/>
  <c r="J21" i="3"/>
  <c r="E21" i="3"/>
  <c r="J126" i="3"/>
  <c r="J20" i="3"/>
  <c r="J18" i="3"/>
  <c r="E18" i="3"/>
  <c r="F127" i="3" s="1"/>
  <c r="J17" i="3"/>
  <c r="J15" i="3"/>
  <c r="E15" i="3"/>
  <c r="F91" i="3" s="1"/>
  <c r="J14" i="3"/>
  <c r="J12" i="3"/>
  <c r="J124" i="3"/>
  <c r="E7" i="3"/>
  <c r="E120" i="3" s="1"/>
  <c r="J39" i="2"/>
  <c r="J38" i="2"/>
  <c r="AY95" i="1" s="1"/>
  <c r="J37" i="2"/>
  <c r="AX95" i="1" s="1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T257" i="2" s="1"/>
  <c r="R258" i="2"/>
  <c r="R257" i="2" s="1"/>
  <c r="P258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T216" i="2" s="1"/>
  <c r="R217" i="2"/>
  <c r="R216" i="2"/>
  <c r="P217" i="2"/>
  <c r="P216" i="2"/>
  <c r="BI215" i="2"/>
  <c r="BH215" i="2"/>
  <c r="BG215" i="2"/>
  <c r="BF215" i="2"/>
  <c r="T215" i="2"/>
  <c r="T214" i="2"/>
  <c r="R215" i="2"/>
  <c r="R214" i="2" s="1"/>
  <c r="P215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T203" i="2" s="1"/>
  <c r="R204" i="2"/>
  <c r="R203" i="2"/>
  <c r="P204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T171" i="2"/>
  <c r="R172" i="2"/>
  <c r="R171" i="2"/>
  <c r="P172" i="2"/>
  <c r="P171" i="2" s="1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T158" i="2" s="1"/>
  <c r="R159" i="2"/>
  <c r="R158" i="2" s="1"/>
  <c r="P159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F142" i="2"/>
  <c r="E140" i="2"/>
  <c r="BI127" i="2"/>
  <c r="BH127" i="2"/>
  <c r="BG127" i="2"/>
  <c r="BF127" i="2"/>
  <c r="BI126" i="2"/>
  <c r="BH126" i="2"/>
  <c r="BG126" i="2"/>
  <c r="BF126" i="2"/>
  <c r="BE126" i="2"/>
  <c r="BI125" i="2"/>
  <c r="BH125" i="2"/>
  <c r="BG125" i="2"/>
  <c r="BF125" i="2"/>
  <c r="BE125" i="2"/>
  <c r="BI124" i="2"/>
  <c r="BH124" i="2"/>
  <c r="BG124" i="2"/>
  <c r="BF124" i="2"/>
  <c r="BE124" i="2"/>
  <c r="BI123" i="2"/>
  <c r="BH123" i="2"/>
  <c r="BG123" i="2"/>
  <c r="BF123" i="2"/>
  <c r="BE123" i="2"/>
  <c r="BI122" i="2"/>
  <c r="BH122" i="2"/>
  <c r="BG122" i="2"/>
  <c r="BF122" i="2"/>
  <c r="BE122" i="2"/>
  <c r="F89" i="2"/>
  <c r="E87" i="2"/>
  <c r="J24" i="2"/>
  <c r="E24" i="2"/>
  <c r="J145" i="2" s="1"/>
  <c r="J23" i="2"/>
  <c r="J21" i="2"/>
  <c r="E21" i="2"/>
  <c r="J91" i="2" s="1"/>
  <c r="J20" i="2"/>
  <c r="J18" i="2"/>
  <c r="E18" i="2"/>
  <c r="F92" i="2"/>
  <c r="J17" i="2"/>
  <c r="J15" i="2"/>
  <c r="E15" i="2"/>
  <c r="F144" i="2" s="1"/>
  <c r="J14" i="2"/>
  <c r="J12" i="2"/>
  <c r="J142" i="2"/>
  <c r="E7" i="2"/>
  <c r="E138" i="2"/>
  <c r="L90" i="1"/>
  <c r="AM90" i="1"/>
  <c r="AM89" i="1"/>
  <c r="L89" i="1"/>
  <c r="AM87" i="1"/>
  <c r="L87" i="1"/>
  <c r="L85" i="1"/>
  <c r="L84" i="1"/>
  <c r="BK301" i="2"/>
  <c r="BK288" i="2"/>
  <c r="BK278" i="2"/>
  <c r="BK245" i="2"/>
  <c r="J210" i="2"/>
  <c r="J181" i="2"/>
  <c r="BK284" i="2"/>
  <c r="J261" i="2"/>
  <c r="BK213" i="2"/>
  <c r="BK180" i="2"/>
  <c r="J168" i="2"/>
  <c r="J301" i="2"/>
  <c r="J290" i="2"/>
  <c r="J280" i="2"/>
  <c r="BK239" i="2"/>
  <c r="BK201" i="2"/>
  <c r="J281" i="2"/>
  <c r="J253" i="2"/>
  <c r="J224" i="2"/>
  <c r="BK189" i="2"/>
  <c r="J159" i="2"/>
  <c r="J295" i="2"/>
  <c r="BK243" i="2"/>
  <c r="BK197" i="2"/>
  <c r="BK165" i="2"/>
  <c r="BK268" i="2"/>
  <c r="J221" i="2"/>
  <c r="BK181" i="2"/>
  <c r="BK281" i="2"/>
  <c r="J258" i="2"/>
  <c r="BK241" i="2"/>
  <c r="J226" i="2"/>
  <c r="J195" i="2"/>
  <c r="J180" i="2"/>
  <c r="J256" i="2"/>
  <c r="J225" i="2"/>
  <c r="BK191" i="2"/>
  <c r="BK151" i="2"/>
  <c r="J147" i="3"/>
  <c r="J152" i="3"/>
  <c r="BK147" i="3"/>
  <c r="BK166" i="3"/>
  <c r="BK145" i="3"/>
  <c r="J145" i="3"/>
  <c r="J162" i="3"/>
  <c r="BK133" i="3"/>
  <c r="J158" i="3"/>
  <c r="BK137" i="3"/>
  <c r="J172" i="4"/>
  <c r="BK183" i="4"/>
  <c r="J169" i="4"/>
  <c r="BK187" i="4"/>
  <c r="BK139" i="4"/>
  <c r="BK179" i="4"/>
  <c r="J162" i="4"/>
  <c r="J141" i="4"/>
  <c r="BK150" i="4"/>
  <c r="J178" i="4"/>
  <c r="J165" i="4"/>
  <c r="J152" i="4"/>
  <c r="BK145" i="4"/>
  <c r="J167" i="4"/>
  <c r="J135" i="4"/>
  <c r="J149" i="4"/>
  <c r="BK209" i="5"/>
  <c r="BK186" i="5"/>
  <c r="BK142" i="5"/>
  <c r="J191" i="5"/>
  <c r="J157" i="5"/>
  <c r="BK210" i="5"/>
  <c r="J178" i="5"/>
  <c r="BK154" i="5"/>
  <c r="J205" i="5"/>
  <c r="J187" i="5"/>
  <c r="BK180" i="5"/>
  <c r="BK158" i="5"/>
  <c r="J207" i="5"/>
  <c r="J186" i="5"/>
  <c r="J169" i="5"/>
  <c r="J147" i="5"/>
  <c r="BK191" i="5"/>
  <c r="J213" i="5"/>
  <c r="BK178" i="5"/>
  <c r="J158" i="5"/>
  <c r="BK132" i="6"/>
  <c r="J142" i="6"/>
  <c r="BK141" i="6"/>
  <c r="J143" i="6"/>
  <c r="BK135" i="7"/>
  <c r="J136" i="7"/>
  <c r="J274" i="8"/>
  <c r="BK260" i="8"/>
  <c r="BK246" i="8"/>
  <c r="J217" i="8"/>
  <c r="J175" i="8"/>
  <c r="J161" i="8"/>
  <c r="BK269" i="8"/>
  <c r="BK247" i="8"/>
  <c r="J221" i="8"/>
  <c r="J188" i="8"/>
  <c r="BK170" i="8"/>
  <c r="BK236" i="8"/>
  <c r="J201" i="8"/>
  <c r="J164" i="8"/>
  <c r="BK151" i="8"/>
  <c r="BK261" i="8"/>
  <c r="J242" i="8"/>
  <c r="J224" i="8"/>
  <c r="J196" i="8"/>
  <c r="BK165" i="8"/>
  <c r="J152" i="8"/>
  <c r="BK255" i="8"/>
  <c r="BK226" i="8"/>
  <c r="BK199" i="8"/>
  <c r="BK237" i="8"/>
  <c r="J205" i="8"/>
  <c r="BK179" i="8"/>
  <c r="BK168" i="8"/>
  <c r="BK259" i="8"/>
  <c r="J241" i="8"/>
  <c r="BK192" i="8"/>
  <c r="J262" i="8"/>
  <c r="J244" i="8"/>
  <c r="BK200" i="8"/>
  <c r="BK180" i="8"/>
  <c r="J154" i="9"/>
  <c r="BK154" i="9"/>
  <c r="J140" i="9"/>
  <c r="J147" i="9"/>
  <c r="J133" i="9"/>
  <c r="J138" i="9"/>
  <c r="BK137" i="9"/>
  <c r="BK148" i="9"/>
  <c r="J206" i="10"/>
  <c r="BK184" i="10"/>
  <c r="J159" i="10"/>
  <c r="BK213" i="10"/>
  <c r="BK181" i="10"/>
  <c r="BK171" i="10"/>
  <c r="BK209" i="10"/>
  <c r="J175" i="10"/>
  <c r="J147" i="10"/>
  <c r="BK207" i="10"/>
  <c r="J201" i="10"/>
  <c r="J169" i="10"/>
  <c r="J213" i="10"/>
  <c r="J170" i="10"/>
  <c r="J152" i="10"/>
  <c r="J200" i="10"/>
  <c r="BK175" i="10"/>
  <c r="J197" i="10"/>
  <c r="J161" i="10"/>
  <c r="BK195" i="10"/>
  <c r="J178" i="10"/>
  <c r="BK149" i="10"/>
  <c r="J304" i="2"/>
  <c r="BK294" i="2"/>
  <c r="J286" i="2"/>
  <c r="BK277" i="2"/>
  <c r="BK247" i="2"/>
  <c r="BK236" i="2"/>
  <c r="J202" i="2"/>
  <c r="J183" i="2"/>
  <c r="BK164" i="2"/>
  <c r="J266" i="2"/>
  <c r="BK244" i="2"/>
  <c r="J201" i="2"/>
  <c r="BK186" i="2"/>
  <c r="J172" i="2"/>
  <c r="BK302" i="2"/>
  <c r="BK292" i="2"/>
  <c r="BK283" i="2"/>
  <c r="J267" i="2"/>
  <c r="BK231" i="2"/>
  <c r="BK157" i="2"/>
  <c r="J277" i="2"/>
  <c r="BK254" i="2"/>
  <c r="J243" i="2"/>
  <c r="J215" i="2"/>
  <c r="J186" i="2"/>
  <c r="BK167" i="2"/>
  <c r="BK303" i="2"/>
  <c r="J292" i="2"/>
  <c r="BK250" i="2"/>
  <c r="BK221" i="2"/>
  <c r="J188" i="2"/>
  <c r="BK156" i="2"/>
  <c r="BK262" i="2"/>
  <c r="J242" i="2"/>
  <c r="BK219" i="2"/>
  <c r="BK175" i="2"/>
  <c r="J276" i="2"/>
  <c r="J252" i="2"/>
  <c r="J231" i="2"/>
  <c r="J211" i="2"/>
  <c r="BK174" i="2"/>
  <c r="BK264" i="2"/>
  <c r="BK251" i="2"/>
  <c r="J220" i="2"/>
  <c r="J199" i="2"/>
  <c r="BK170" i="2"/>
  <c r="J154" i="3"/>
  <c r="J167" i="3"/>
  <c r="BK141" i="3"/>
  <c r="BK162" i="3"/>
  <c r="BK142" i="3"/>
  <c r="BK156" i="3"/>
  <c r="J137" i="3"/>
  <c r="BK158" i="3"/>
  <c r="J134" i="3"/>
  <c r="J149" i="3"/>
  <c r="BK165" i="3"/>
  <c r="J144" i="3"/>
  <c r="J135" i="3"/>
  <c r="J168" i="4"/>
  <c r="J181" i="4"/>
  <c r="J144" i="4"/>
  <c r="BK162" i="4"/>
  <c r="BK141" i="4"/>
  <c r="BK134" i="4"/>
  <c r="J166" i="4"/>
  <c r="J142" i="4"/>
  <c r="J183" i="4"/>
  <c r="BK151" i="4"/>
  <c r="BK180" i="4"/>
  <c r="BK147" i="4"/>
  <c r="J180" i="4"/>
  <c r="BK161" i="4"/>
  <c r="BK174" i="4"/>
  <c r="BK135" i="4"/>
  <c r="BK189" i="5"/>
  <c r="BK157" i="5"/>
  <c r="BK213" i="5"/>
  <c r="BK190" i="5"/>
  <c r="J159" i="5"/>
  <c r="J142" i="5"/>
  <c r="J204" i="5"/>
  <c r="BK185" i="5"/>
  <c r="J153" i="5"/>
  <c r="BK204" i="5"/>
  <c r="BK184" i="5"/>
  <c r="J166" i="5"/>
  <c r="J145" i="5"/>
  <c r="J197" i="5"/>
  <c r="J184" i="5"/>
  <c r="BK167" i="5"/>
  <c r="BK139" i="5"/>
  <c r="J180" i="5"/>
  <c r="J149" i="5"/>
  <c r="J189" i="5"/>
  <c r="BK143" i="6"/>
  <c r="J146" i="6"/>
  <c r="J136" i="6"/>
  <c r="BK133" i="6"/>
  <c r="BK132" i="7"/>
  <c r="J279" i="8"/>
  <c r="J267" i="8"/>
  <c r="J255" i="8"/>
  <c r="BK235" i="8"/>
  <c r="BK205" i="8"/>
  <c r="J187" i="8"/>
  <c r="BK173" i="8"/>
  <c r="J276" i="8"/>
  <c r="BK264" i="8"/>
  <c r="BK238" i="8"/>
  <c r="J180" i="8"/>
  <c r="BK157" i="8"/>
  <c r="BK220" i="8"/>
  <c r="J197" i="8"/>
  <c r="J157" i="8"/>
  <c r="J269" i="8"/>
  <c r="J264" i="8"/>
  <c r="BK249" i="8"/>
  <c r="J232" i="8"/>
  <c r="BK219" i="8"/>
  <c r="J189" i="8"/>
  <c r="BK164" i="8"/>
  <c r="BK276" i="8"/>
  <c r="BK268" i="8"/>
  <c r="J253" i="8"/>
  <c r="BK232" i="8"/>
  <c r="J213" i="8"/>
  <c r="J181" i="8"/>
  <c r="J222" i="8"/>
  <c r="BK201" i="8"/>
  <c r="BK183" i="8"/>
  <c r="BK174" i="8"/>
  <c r="BK279" i="8"/>
  <c r="J257" i="8"/>
  <c r="BK230" i="8"/>
  <c r="J195" i="8"/>
  <c r="BK160" i="8"/>
  <c r="J258" i="8"/>
  <c r="J246" i="8"/>
  <c r="J227" i="8"/>
  <c r="J211" i="8"/>
  <c r="J182" i="8"/>
  <c r="BK171" i="8"/>
  <c r="J148" i="9"/>
  <c r="BK153" i="9"/>
  <c r="BK150" i="9"/>
  <c r="BK147" i="9"/>
  <c r="J146" i="9"/>
  <c r="BK155" i="9"/>
  <c r="J155" i="9"/>
  <c r="BK138" i="9"/>
  <c r="J191" i="10"/>
  <c r="BK177" i="10"/>
  <c r="BK163" i="10"/>
  <c r="BK144" i="10"/>
  <c r="BK196" i="10"/>
  <c r="BK172" i="10"/>
  <c r="J153" i="10"/>
  <c r="J183" i="10"/>
  <c r="BK160" i="10"/>
  <c r="J138" i="10"/>
  <c r="BK206" i="10"/>
  <c r="J199" i="10"/>
  <c r="BK178" i="10"/>
  <c r="J139" i="10"/>
  <c r="BK198" i="10"/>
  <c r="J162" i="10"/>
  <c r="J145" i="10"/>
  <c r="J205" i="10"/>
  <c r="BK179" i="10"/>
  <c r="J179" i="10"/>
  <c r="J167" i="10"/>
  <c r="BK210" i="10"/>
  <c r="BK185" i="10"/>
  <c r="BK170" i="10"/>
  <c r="BK150" i="10"/>
  <c r="J302" i="2"/>
  <c r="J291" i="2"/>
  <c r="J284" i="2"/>
  <c r="J268" i="2"/>
  <c r="BK240" i="2"/>
  <c r="BK199" i="2"/>
  <c r="J179" i="2"/>
  <c r="J154" i="2"/>
  <c r="BK267" i="2"/>
  <c r="BK252" i="2"/>
  <c r="J197" i="2"/>
  <c r="BK177" i="2"/>
  <c r="J307" i="2"/>
  <c r="BK295" i="2"/>
  <c r="J271" i="2"/>
  <c r="BK233" i="2"/>
  <c r="J212" i="2"/>
  <c r="J152" i="2"/>
  <c r="J273" i="2"/>
  <c r="J251" i="2"/>
  <c r="J229" i="2"/>
  <c r="J193" i="2"/>
  <c r="J175" i="2"/>
  <c r="BK304" i="2"/>
  <c r="J298" i="2"/>
  <c r="BK290" i="2"/>
  <c r="J217" i="2"/>
  <c r="BK178" i="2"/>
  <c r="BK269" i="2"/>
  <c r="J232" i="2"/>
  <c r="BK152" i="2"/>
  <c r="J262" i="2"/>
  <c r="BK242" i="2"/>
  <c r="J222" i="2"/>
  <c r="BK183" i="2"/>
  <c r="BK161" i="2"/>
  <c r="J234" i="2"/>
  <c r="BK217" i="2"/>
  <c r="BK190" i="2"/>
  <c r="BK160" i="3"/>
  <c r="BK144" i="3"/>
  <c r="J151" i="3"/>
  <c r="J153" i="3"/>
  <c r="BK134" i="3"/>
  <c r="BK153" i="3"/>
  <c r="BK143" i="3"/>
  <c r="BK157" i="3"/>
  <c r="J169" i="3"/>
  <c r="J146" i="3"/>
  <c r="BK184" i="4"/>
  <c r="J155" i="4"/>
  <c r="J145" i="4"/>
  <c r="BK144" i="4"/>
  <c r="BK182" i="4"/>
  <c r="J159" i="4"/>
  <c r="J185" i="4"/>
  <c r="J175" i="4"/>
  <c r="J146" i="4"/>
  <c r="J201" i="5"/>
  <c r="BK152" i="5"/>
  <c r="J209" i="5"/>
  <c r="BK161" i="5"/>
  <c r="J154" i="5"/>
  <c r="BK198" i="5"/>
  <c r="BK159" i="5"/>
  <c r="BK208" i="5"/>
  <c r="J190" i="5"/>
  <c r="BK175" i="5"/>
  <c r="J160" i="5"/>
  <c r="BK187" i="5"/>
  <c r="J171" i="5"/>
  <c r="BK149" i="5"/>
  <c r="BK202" i="5"/>
  <c r="BK160" i="5"/>
  <c r="BK199" i="5"/>
  <c r="J195" i="5"/>
  <c r="J167" i="5"/>
  <c r="J144" i="6"/>
  <c r="BK147" i="6"/>
  <c r="J138" i="6"/>
  <c r="J134" i="6"/>
  <c r="BK137" i="6"/>
  <c r="J132" i="7"/>
  <c r="J133" i="7"/>
  <c r="BK131" i="7"/>
  <c r="BK270" i="8"/>
  <c r="BK257" i="8"/>
  <c r="BK242" i="8"/>
  <c r="BK197" i="8"/>
  <c r="J185" i="8"/>
  <c r="J169" i="8"/>
  <c r="J270" i="8"/>
  <c r="BK243" i="8"/>
  <c r="BK162" i="8"/>
  <c r="BK211" i="8"/>
  <c r="J198" i="8"/>
  <c r="J168" i="8"/>
  <c r="J154" i="8"/>
  <c r="BK265" i="8"/>
  <c r="BK244" i="8"/>
  <c r="J231" i="8"/>
  <c r="BK213" i="8"/>
  <c r="BK169" i="8"/>
  <c r="BK274" i="8"/>
  <c r="J260" i="8"/>
  <c r="J240" i="8"/>
  <c r="J203" i="8"/>
  <c r="J160" i="8"/>
  <c r="BK212" i="8"/>
  <c r="J190" i="8"/>
  <c r="J173" i="8"/>
  <c r="BK273" i="8"/>
  <c r="BK254" i="8"/>
  <c r="J237" i="8"/>
  <c r="J212" i="8"/>
  <c r="BK188" i="8"/>
  <c r="J259" i="8"/>
  <c r="BK241" i="8"/>
  <c r="BK222" i="8"/>
  <c r="BK196" i="8"/>
  <c r="BK172" i="8"/>
  <c r="BK146" i="9"/>
  <c r="J142" i="9"/>
  <c r="BK157" i="9"/>
  <c r="BK140" i="9"/>
  <c r="BK141" i="9"/>
  <c r="BK144" i="9"/>
  <c r="J150" i="9"/>
  <c r="BK142" i="9"/>
  <c r="BK199" i="10"/>
  <c r="J181" i="10"/>
  <c r="BK158" i="10"/>
  <c r="BK201" i="10"/>
  <c r="J180" i="10"/>
  <c r="BK154" i="10"/>
  <c r="BK145" i="10"/>
  <c r="BK166" i="10"/>
  <c r="J146" i="10"/>
  <c r="J202" i="10"/>
  <c r="BK187" i="10"/>
  <c r="J156" i="10"/>
  <c r="BK138" i="10"/>
  <c r="BK156" i="10"/>
  <c r="J141" i="10"/>
  <c r="BK188" i="10"/>
  <c r="BK142" i="10"/>
  <c r="J207" i="10"/>
  <c r="J168" i="10"/>
  <c r="BK153" i="10"/>
  <c r="J184" i="10"/>
  <c r="BK168" i="10"/>
  <c r="BK141" i="10"/>
  <c r="J300" i="2"/>
  <c r="J287" i="2"/>
  <c r="BK273" i="2"/>
  <c r="J239" i="2"/>
  <c r="J191" i="2"/>
  <c r="BK172" i="2"/>
  <c r="BK271" i="2"/>
  <c r="J240" i="2"/>
  <c r="J190" i="2"/>
  <c r="J178" i="2"/>
  <c r="J166" i="2"/>
  <c r="BK298" i="2"/>
  <c r="J288" i="2"/>
  <c r="J274" i="2"/>
  <c r="BK211" i="2"/>
  <c r="J155" i="2"/>
  <c r="BK276" i="2"/>
  <c r="J249" i="2"/>
  <c r="BK223" i="2"/>
  <c r="J184" i="2"/>
  <c r="BK155" i="2"/>
  <c r="BK300" i="2"/>
  <c r="BK291" i="2"/>
  <c r="BK237" i="2"/>
  <c r="J213" i="2"/>
  <c r="J177" i="2"/>
  <c r="BK270" i="2"/>
  <c r="J248" i="2"/>
  <c r="J230" i="2"/>
  <c r="J200" i="2"/>
  <c r="J157" i="2"/>
  <c r="BK248" i="2"/>
  <c r="BK228" i="2"/>
  <c r="BK192" i="2"/>
  <c r="J169" i="2"/>
  <c r="BK263" i="2"/>
  <c r="BK229" i="2"/>
  <c r="J208" i="2"/>
  <c r="J189" i="2"/>
  <c r="J156" i="3"/>
  <c r="J140" i="3"/>
  <c r="J148" i="3"/>
  <c r="BK168" i="3"/>
  <c r="BK138" i="3"/>
  <c r="BK154" i="3"/>
  <c r="J168" i="3"/>
  <c r="J155" i="3"/>
  <c r="BK159" i="3"/>
  <c r="BK136" i="3"/>
  <c r="J156" i="4"/>
  <c r="BK172" i="4"/>
  <c r="J161" i="4"/>
  <c r="J137" i="4"/>
  <c r="BK168" i="4"/>
  <c r="J171" i="4"/>
  <c r="BK154" i="4"/>
  <c r="J184" i="4"/>
  <c r="BK169" i="4"/>
  <c r="BK156" i="4"/>
  <c r="J150" i="4"/>
  <c r="J186" i="4"/>
  <c r="BK149" i="4"/>
  <c r="J154" i="4"/>
  <c r="BK207" i="5"/>
  <c r="BK181" i="5"/>
  <c r="J141" i="5"/>
  <c r="J170" i="5"/>
  <c r="BK145" i="5"/>
  <c r="BK196" i="5"/>
  <c r="BK163" i="5"/>
  <c r="BK201" i="5"/>
  <c r="J174" i="5"/>
  <c r="BK144" i="5"/>
  <c r="J188" i="5"/>
  <c r="J173" i="5"/>
  <c r="BK162" i="5"/>
  <c r="BK206" i="5"/>
  <c r="J163" i="5"/>
  <c r="BK197" i="5"/>
  <c r="J152" i="5"/>
  <c r="BK142" i="6"/>
  <c r="BK145" i="6"/>
  <c r="BK146" i="6"/>
  <c r="BK134" i="6"/>
  <c r="BK136" i="7"/>
  <c r="J134" i="7"/>
  <c r="BK271" i="8"/>
  <c r="BK248" i="8"/>
  <c r="J223" i="8"/>
  <c r="J176" i="8"/>
  <c r="BK155" i="8"/>
  <c r="J251" i="8"/>
  <c r="BK203" i="8"/>
  <c r="BK185" i="8"/>
  <c r="J225" i="8"/>
  <c r="J200" i="8"/>
  <c r="BK159" i="8"/>
  <c r="BK280" i="8"/>
  <c r="J238" i="8"/>
  <c r="BK228" i="8"/>
  <c r="J184" i="8"/>
  <c r="BK154" i="8"/>
  <c r="J272" i="8"/>
  <c r="J249" i="8"/>
  <c r="BK221" i="8"/>
  <c r="J183" i="8"/>
  <c r="J219" i="8"/>
  <c r="BK187" i="8"/>
  <c r="J170" i="8"/>
  <c r="BK267" i="8"/>
  <c r="BK253" i="8"/>
  <c r="BK223" i="8"/>
  <c r="J165" i="8"/>
  <c r="BK250" i="8"/>
  <c r="BK225" i="8"/>
  <c r="BK184" i="8"/>
  <c r="J167" i="8"/>
  <c r="J157" i="9"/>
  <c r="J134" i="9"/>
  <c r="J153" i="9"/>
  <c r="BK145" i="9"/>
  <c r="J139" i="9"/>
  <c r="J149" i="9"/>
  <c r="BK194" i="10"/>
  <c r="J186" i="10"/>
  <c r="BK167" i="10"/>
  <c r="J209" i="10"/>
  <c r="BK174" i="10"/>
  <c r="J148" i="10"/>
  <c r="BK186" i="10"/>
  <c r="J163" i="10"/>
  <c r="BK140" i="10"/>
  <c r="BK204" i="10"/>
  <c r="BK180" i="10"/>
  <c r="J142" i="10"/>
  <c r="J193" i="10"/>
  <c r="J158" i="10"/>
  <c r="J144" i="10"/>
  <c r="BK191" i="10"/>
  <c r="BK208" i="10"/>
  <c r="J177" i="10"/>
  <c r="J155" i="10"/>
  <c r="J190" i="10"/>
  <c r="J174" i="10"/>
  <c r="J154" i="10"/>
  <c r="BK139" i="10"/>
  <c r="BK307" i="2"/>
  <c r="BK289" i="2"/>
  <c r="J283" i="2"/>
  <c r="J244" i="2"/>
  <c r="J209" i="2"/>
  <c r="J182" i="2"/>
  <c r="BK286" i="2"/>
  <c r="BK265" i="2"/>
  <c r="BK249" i="2"/>
  <c r="J204" i="2"/>
  <c r="BK182" i="2"/>
  <c r="BK308" i="2"/>
  <c r="J294" i="2"/>
  <c r="J278" i="2"/>
  <c r="J238" i="2"/>
  <c r="BK200" i="2"/>
  <c r="BK280" i="2"/>
  <c r="BK258" i="2"/>
  <c r="J246" i="2"/>
  <c r="J196" i="2"/>
  <c r="BK166" i="2"/>
  <c r="BK293" i="2"/>
  <c r="J255" i="2"/>
  <c r="BK225" i="2"/>
  <c r="BK185" i="2"/>
  <c r="BK162" i="2"/>
  <c r="BK266" i="2"/>
  <c r="J241" i="2"/>
  <c r="J207" i="2"/>
  <c r="BK159" i="2"/>
  <c r="BK274" i="2"/>
  <c r="J250" i="2"/>
  <c r="J237" i="2"/>
  <c r="BK215" i="2"/>
  <c r="J185" i="2"/>
  <c r="J162" i="2"/>
  <c r="BK238" i="2"/>
  <c r="BK207" i="2"/>
  <c r="BK167" i="3"/>
  <c r="J136" i="3"/>
  <c r="J133" i="3"/>
  <c r="BK151" i="3"/>
  <c r="BK155" i="3"/>
  <c r="BK146" i="3"/>
  <c r="BK140" i="3"/>
  <c r="J163" i="3"/>
  <c r="J139" i="3"/>
  <c r="BK160" i="4"/>
  <c r="BK176" i="4"/>
  <c r="BK185" i="4"/>
  <c r="BK138" i="4"/>
  <c r="J151" i="4"/>
  <c r="BK181" i="4"/>
  <c r="BK163" i="4"/>
  <c r="BK152" i="4"/>
  <c r="BK175" i="4"/>
  <c r="J182" i="4"/>
  <c r="BK137" i="4"/>
  <c r="BK159" i="4"/>
  <c r="J138" i="4"/>
  <c r="J194" i="5"/>
  <c r="BK156" i="5"/>
  <c r="BK169" i="5"/>
  <c r="BK155" i="5"/>
  <c r="J140" i="5"/>
  <c r="J179" i="5"/>
  <c r="BK146" i="5"/>
  <c r="BK188" i="5"/>
  <c r="J162" i="5"/>
  <c r="BK150" i="5"/>
  <c r="BK195" i="5"/>
  <c r="BK172" i="5"/>
  <c r="J150" i="5"/>
  <c r="J208" i="5"/>
  <c r="BK170" i="5"/>
  <c r="BK141" i="5"/>
  <c r="J196" i="5"/>
  <c r="BK173" i="5"/>
  <c r="BK135" i="6"/>
  <c r="J147" i="6"/>
  <c r="J132" i="6"/>
  <c r="BK136" i="6"/>
  <c r="J308" i="2"/>
  <c r="J299" i="2"/>
  <c r="BK279" i="2"/>
  <c r="BK253" i="2"/>
  <c r="BK204" i="2"/>
  <c r="BK187" i="2"/>
  <c r="J165" i="2"/>
  <c r="J275" i="2"/>
  <c r="BK255" i="2"/>
  <c r="J219" i="2"/>
  <c r="BK184" i="2"/>
  <c r="BK169" i="2"/>
  <c r="BK297" i="2"/>
  <c r="BK287" i="2"/>
  <c r="J270" i="2"/>
  <c r="BK232" i="2"/>
  <c r="BK196" i="2"/>
  <c r="J279" i="2"/>
  <c r="BK260" i="2"/>
  <c r="J228" i="2"/>
  <c r="BK208" i="2"/>
  <c r="J174" i="2"/>
  <c r="BK299" i="2"/>
  <c r="BK256" i="2"/>
  <c r="BK227" i="2"/>
  <c r="J192" i="2"/>
  <c r="J161" i="2"/>
  <c r="J263" i="2"/>
  <c r="BK224" i="2"/>
  <c r="J176" i="2"/>
  <c r="J269" i="2"/>
  <c r="J236" i="2"/>
  <c r="J223" i="2"/>
  <c r="BK194" i="2"/>
  <c r="J163" i="2"/>
  <c r="BK261" i="2"/>
  <c r="BK226" i="2"/>
  <c r="BK202" i="2"/>
  <c r="BK163" i="2"/>
  <c r="J159" i="3"/>
  <c r="J165" i="3"/>
  <c r="J142" i="3"/>
  <c r="J157" i="3"/>
  <c r="BK164" i="3"/>
  <c r="J166" i="3"/>
  <c r="BK148" i="3"/>
  <c r="J138" i="3"/>
  <c r="J177" i="4"/>
  <c r="J179" i="4"/>
  <c r="J147" i="4"/>
  <c r="J160" i="4"/>
  <c r="BK136" i="4"/>
  <c r="J163" i="4"/>
  <c r="BK140" i="4"/>
  <c r="J140" i="4"/>
  <c r="BK167" i="4"/>
  <c r="BK155" i="4"/>
  <c r="BK148" i="4"/>
  <c r="J187" i="4"/>
  <c r="J174" i="4"/>
  <c r="BK166" i="4"/>
  <c r="J136" i="4"/>
  <c r="J202" i="5"/>
  <c r="BK179" i="5"/>
  <c r="J138" i="5"/>
  <c r="BK177" i="5"/>
  <c r="J156" i="5"/>
  <c r="J139" i="5"/>
  <c r="BK174" i="5"/>
  <c r="J148" i="5"/>
  <c r="BK194" i="5"/>
  <c r="J185" i="5"/>
  <c r="BK171" i="5"/>
  <c r="J155" i="5"/>
  <c r="BK205" i="5"/>
  <c r="J183" i="5"/>
  <c r="J168" i="5"/>
  <c r="J144" i="5"/>
  <c r="J193" i="5"/>
  <c r="J146" i="5"/>
  <c r="BK183" i="5"/>
  <c r="J172" i="5"/>
  <c r="BK138" i="6"/>
  <c r="J135" i="6"/>
  <c r="BK139" i="6"/>
  <c r="J141" i="6"/>
  <c r="J135" i="7"/>
  <c r="BK134" i="7"/>
  <c r="BK262" i="8"/>
  <c r="BK251" i="8"/>
  <c r="J192" i="8"/>
  <c r="BK182" i="8"/>
  <c r="J172" i="8"/>
  <c r="J159" i="8"/>
  <c r="J236" i="8"/>
  <c r="J234" i="8"/>
  <c r="J230" i="8"/>
  <c r="J229" i="8"/>
  <c r="J228" i="8"/>
  <c r="BK224" i="8"/>
  <c r="J214" i="8"/>
  <c r="J199" i="8"/>
  <c r="BK181" i="8"/>
  <c r="BK240" i="8"/>
  <c r="BK208" i="8"/>
  <c r="BK190" i="8"/>
  <c r="J163" i="8"/>
  <c r="J268" i="8"/>
  <c r="BK258" i="8"/>
  <c r="J235" i="8"/>
  <c r="J206" i="8"/>
  <c r="BK177" i="8"/>
  <c r="J280" i="8"/>
  <c r="BK263" i="8"/>
  <c r="J248" i="8"/>
  <c r="J215" i="8"/>
  <c r="J179" i="8"/>
  <c r="J220" i="8"/>
  <c r="BK198" i="8"/>
  <c r="J177" i="8"/>
  <c r="J151" i="8"/>
  <c r="J247" i="8"/>
  <c r="J216" i="8"/>
  <c r="J263" i="8"/>
  <c r="J252" i="8"/>
  <c r="BK229" i="8"/>
  <c r="BK214" i="8"/>
  <c r="BK176" i="8"/>
  <c r="J152" i="9"/>
  <c r="BK136" i="9"/>
  <c r="J137" i="9"/>
  <c r="BK133" i="9"/>
  <c r="BK149" i="9"/>
  <c r="J136" i="9"/>
  <c r="J135" i="9"/>
  <c r="J145" i="9"/>
  <c r="J196" i="10"/>
  <c r="J188" i="10"/>
  <c r="BK169" i="10"/>
  <c r="J149" i="10"/>
  <c r="J195" i="10"/>
  <c r="J166" i="10"/>
  <c r="J198" i="10"/>
  <c r="J172" i="10"/>
  <c r="BK159" i="10"/>
  <c r="J210" i="10"/>
  <c r="BK197" i="10"/>
  <c r="J157" i="10"/>
  <c r="BK202" i="10"/>
  <c r="J165" i="10"/>
  <c r="J150" i="10"/>
  <c r="J194" i="10"/>
  <c r="J171" i="10"/>
  <c r="BK157" i="10"/>
  <c r="BK193" i="10"/>
  <c r="BK183" i="10"/>
  <c r="BK165" i="10"/>
  <c r="BK146" i="10"/>
  <c r="J303" i="2"/>
  <c r="J293" i="2"/>
  <c r="BK282" i="2"/>
  <c r="J260" i="2"/>
  <c r="BK234" i="2"/>
  <c r="BK195" i="2"/>
  <c r="J167" i="2"/>
  <c r="J151" i="2"/>
  <c r="J254" i="2"/>
  <c r="BK209" i="2"/>
  <c r="J187" i="2"/>
  <c r="J170" i="2"/>
  <c r="AS94" i="1"/>
  <c r="BK222" i="2"/>
  <c r="BK176" i="2"/>
  <c r="J264" i="2"/>
  <c r="J227" i="2"/>
  <c r="BK179" i="2"/>
  <c r="BK154" i="2"/>
  <c r="J297" i="2"/>
  <c r="J289" i="2"/>
  <c r="J233" i="2"/>
  <c r="BK193" i="2"/>
  <c r="BK168" i="2"/>
  <c r="BK275" i="2"/>
  <c r="BK246" i="2"/>
  <c r="BK220" i="2"/>
  <c r="J194" i="2"/>
  <c r="J282" i="2"/>
  <c r="J265" i="2"/>
  <c r="J245" i="2"/>
  <c r="BK230" i="2"/>
  <c r="BK210" i="2"/>
  <c r="BK188" i="2"/>
  <c r="J156" i="2"/>
  <c r="J247" i="2"/>
  <c r="BK212" i="2"/>
  <c r="J164" i="2"/>
  <c r="BK149" i="3"/>
  <c r="BK163" i="3"/>
  <c r="BK169" i="3"/>
  <c r="BK139" i="3"/>
  <c r="J160" i="3"/>
  <c r="BK135" i="3"/>
  <c r="J141" i="3"/>
  <c r="BK152" i="3"/>
  <c r="J164" i="3"/>
  <c r="J143" i="3"/>
  <c r="BK171" i="4"/>
  <c r="J134" i="4"/>
  <c r="BK157" i="4"/>
  <c r="J176" i="4"/>
  <c r="BK142" i="4"/>
  <c r="BK177" i="4"/>
  <c r="J148" i="4"/>
  <c r="BK170" i="4"/>
  <c r="BK186" i="4"/>
  <c r="J170" i="4"/>
  <c r="J157" i="4"/>
  <c r="BK146" i="4"/>
  <c r="BK165" i="4"/>
  <c r="BK178" i="4"/>
  <c r="J139" i="4"/>
  <c r="J206" i="5"/>
  <c r="BK165" i="5"/>
  <c r="J199" i="5"/>
  <c r="BK168" i="5"/>
  <c r="BK148" i="5"/>
  <c r="J200" i="5"/>
  <c r="J165" i="5"/>
  <c r="J210" i="5"/>
  <c r="BK193" i="5"/>
  <c r="J181" i="5"/>
  <c r="J161" i="5"/>
  <c r="BK140" i="5"/>
  <c r="J175" i="5"/>
  <c r="BK166" i="5"/>
  <c r="BK138" i="5"/>
  <c r="BK200" i="5"/>
  <c r="BK153" i="5"/>
  <c r="J198" i="5"/>
  <c r="J177" i="5"/>
  <c r="BK147" i="5"/>
  <c r="J137" i="6"/>
  <c r="J139" i="6"/>
  <c r="BK144" i="6"/>
  <c r="J145" i="6"/>
  <c r="J133" i="6"/>
  <c r="J131" i="7"/>
  <c r="BK133" i="7"/>
  <c r="J273" i="8"/>
  <c r="BK252" i="8"/>
  <c r="BK215" i="8"/>
  <c r="J178" i="8"/>
  <c r="BK167" i="8"/>
  <c r="BK272" i="8"/>
  <c r="BK239" i="8"/>
  <c r="J208" i="8"/>
  <c r="BK195" i="8"/>
  <c r="BK175" i="8"/>
  <c r="J226" i="8"/>
  <c r="J209" i="8"/>
  <c r="J171" i="8"/>
  <c r="J155" i="8"/>
  <c r="J271" i="8"/>
  <c r="J250" i="8"/>
  <c r="BK234" i="8"/>
  <c r="BK216" i="8"/>
  <c r="J174" i="8"/>
  <c r="J162" i="8"/>
  <c r="J261" i="8"/>
  <c r="J243" i="8"/>
  <c r="BK227" i="8"/>
  <c r="BK163" i="8"/>
  <c r="BK209" i="8"/>
  <c r="BK189" i="8"/>
  <c r="BK161" i="8"/>
  <c r="J265" i="8"/>
  <c r="J239" i="8"/>
  <c r="BK206" i="8"/>
  <c r="BK152" i="8"/>
  <c r="J254" i="8"/>
  <c r="BK231" i="8"/>
  <c r="BK217" i="8"/>
  <c r="BK178" i="8"/>
  <c r="BK156" i="9"/>
  <c r="J141" i="9"/>
  <c r="BK152" i="9"/>
  <c r="J144" i="9"/>
  <c r="BK139" i="9"/>
  <c r="BK135" i="9"/>
  <c r="J156" i="9"/>
  <c r="BK134" i="9"/>
  <c r="BK190" i="10"/>
  <c r="J173" i="10"/>
  <c r="BK152" i="10"/>
  <c r="J185" i="10"/>
  <c r="BK147" i="10"/>
  <c r="BK173" i="10"/>
  <c r="BK155" i="10"/>
  <c r="BK205" i="10"/>
  <c r="BK189" i="10"/>
  <c r="BK148" i="10"/>
  <c r="BK200" i="10"/>
  <c r="BK161" i="10"/>
  <c r="J140" i="10"/>
  <c r="J187" i="10"/>
  <c r="J204" i="10"/>
  <c r="BK162" i="10"/>
  <c r="J208" i="10"/>
  <c r="J189" i="10"/>
  <c r="J160" i="10"/>
  <c r="BK150" i="2" l="1"/>
  <c r="J150" i="2" s="1"/>
  <c r="J98" i="2" s="1"/>
  <c r="T173" i="2"/>
  <c r="P206" i="2"/>
  <c r="BK218" i="2"/>
  <c r="J218" i="2" s="1"/>
  <c r="J110" i="2" s="1"/>
  <c r="T272" i="2"/>
  <c r="T296" i="2"/>
  <c r="P132" i="3"/>
  <c r="T161" i="3"/>
  <c r="T143" i="4"/>
  <c r="T158" i="4"/>
  <c r="T164" i="4"/>
  <c r="BK143" i="5"/>
  <c r="J143" i="5" s="1"/>
  <c r="J98" i="5" s="1"/>
  <c r="T164" i="5"/>
  <c r="P182" i="5"/>
  <c r="R203" i="5"/>
  <c r="P131" i="6"/>
  <c r="P130" i="7"/>
  <c r="P129" i="7"/>
  <c r="P128" i="7" s="1"/>
  <c r="AU100" i="1" s="1"/>
  <c r="R150" i="8"/>
  <c r="P153" i="8"/>
  <c r="T158" i="8"/>
  <c r="R186" i="8"/>
  <c r="T204" i="8"/>
  <c r="P210" i="8"/>
  <c r="BK233" i="8"/>
  <c r="J233" i="8"/>
  <c r="J112" i="8"/>
  <c r="BK256" i="8"/>
  <c r="J256" i="8" s="1"/>
  <c r="J114" i="8" s="1"/>
  <c r="P278" i="8"/>
  <c r="P277" i="8" s="1"/>
  <c r="T150" i="2"/>
  <c r="BK173" i="2"/>
  <c r="J173" i="2" s="1"/>
  <c r="J103" i="2" s="1"/>
  <c r="R206" i="2"/>
  <c r="T235" i="2"/>
  <c r="R259" i="2"/>
  <c r="BK285" i="2"/>
  <c r="J285" i="2" s="1"/>
  <c r="J115" i="2" s="1"/>
  <c r="BK306" i="2"/>
  <c r="J306" i="2" s="1"/>
  <c r="J118" i="2" s="1"/>
  <c r="T150" i="3"/>
  <c r="BK143" i="4"/>
  <c r="J143" i="4" s="1"/>
  <c r="J98" i="4" s="1"/>
  <c r="R153" i="4"/>
  <c r="BK173" i="4"/>
  <c r="J173" i="4"/>
  <c r="J102" i="4" s="1"/>
  <c r="R143" i="5"/>
  <c r="BK164" i="5"/>
  <c r="J164" i="5" s="1"/>
  <c r="J100" i="5" s="1"/>
  <c r="BK182" i="5"/>
  <c r="J182" i="5" s="1"/>
  <c r="J102" i="5" s="1"/>
  <c r="BK203" i="5"/>
  <c r="J203" i="5"/>
  <c r="J104" i="5"/>
  <c r="BK140" i="6"/>
  <c r="J140" i="6" s="1"/>
  <c r="J99" i="6" s="1"/>
  <c r="T150" i="8"/>
  <c r="R153" i="8"/>
  <c r="BK158" i="8"/>
  <c r="J158" i="8"/>
  <c r="J101" i="8" s="1"/>
  <c r="BK186" i="8"/>
  <c r="J186" i="8"/>
  <c r="J103" i="8"/>
  <c r="T207" i="8"/>
  <c r="R218" i="8"/>
  <c r="P245" i="8"/>
  <c r="BK266" i="8"/>
  <c r="J266" i="8"/>
  <c r="J115" i="8" s="1"/>
  <c r="BK143" i="9"/>
  <c r="J143" i="9"/>
  <c r="J99" i="9" s="1"/>
  <c r="P151" i="9"/>
  <c r="R143" i="10"/>
  <c r="P164" i="10"/>
  <c r="BK182" i="10"/>
  <c r="J182" i="10"/>
  <c r="J102" i="10" s="1"/>
  <c r="P192" i="10"/>
  <c r="R150" i="2"/>
  <c r="P173" i="2"/>
  <c r="BK206" i="2"/>
  <c r="T218" i="2"/>
  <c r="P272" i="2"/>
  <c r="R296" i="2"/>
  <c r="R132" i="3"/>
  <c r="BK161" i="3"/>
  <c r="J161" i="3"/>
  <c r="J100" i="3"/>
  <c r="BK133" i="4"/>
  <c r="BK158" i="4"/>
  <c r="J158" i="4"/>
  <c r="J100" i="4"/>
  <c r="BK164" i="4"/>
  <c r="J164" i="4"/>
  <c r="J101" i="4" s="1"/>
  <c r="R137" i="5"/>
  <c r="P151" i="5"/>
  <c r="T176" i="5"/>
  <c r="BK192" i="5"/>
  <c r="J192" i="5"/>
  <c r="J103" i="5" s="1"/>
  <c r="R140" i="6"/>
  <c r="R130" i="7"/>
  <c r="R129" i="7"/>
  <c r="R128" i="7" s="1"/>
  <c r="BK150" i="8"/>
  <c r="J150" i="8" s="1"/>
  <c r="J98" i="8" s="1"/>
  <c r="R166" i="8"/>
  <c r="BK194" i="8"/>
  <c r="P204" i="8"/>
  <c r="T218" i="8"/>
  <c r="T245" i="8"/>
  <c r="T193" i="8" s="1"/>
  <c r="T266" i="8"/>
  <c r="R132" i="9"/>
  <c r="BK151" i="9"/>
  <c r="J151" i="9"/>
  <c r="J100" i="9"/>
  <c r="R137" i="10"/>
  <c r="T143" i="10"/>
  <c r="BK164" i="10"/>
  <c r="J164" i="10" s="1"/>
  <c r="J100" i="10" s="1"/>
  <c r="P176" i="10"/>
  <c r="R182" i="10"/>
  <c r="BK203" i="10"/>
  <c r="J203" i="10" s="1"/>
  <c r="J104" i="10" s="1"/>
  <c r="T153" i="2"/>
  <c r="R160" i="2"/>
  <c r="T198" i="2"/>
  <c r="BK235" i="2"/>
  <c r="J235" i="2" s="1"/>
  <c r="J111" i="2" s="1"/>
  <c r="BK259" i="2"/>
  <c r="J259" i="2"/>
  <c r="J113" i="2"/>
  <c r="R285" i="2"/>
  <c r="P306" i="2"/>
  <c r="P305" i="2" s="1"/>
  <c r="P150" i="3"/>
  <c r="P133" i="4"/>
  <c r="P153" i="4"/>
  <c r="P173" i="4"/>
  <c r="T137" i="5"/>
  <c r="T151" i="5"/>
  <c r="R176" i="5"/>
  <c r="P192" i="5"/>
  <c r="T131" i="6"/>
  <c r="T130" i="7"/>
  <c r="T129" i="7" s="1"/>
  <c r="T128" i="7" s="1"/>
  <c r="BK153" i="8"/>
  <c r="J153" i="8"/>
  <c r="J99" i="8" s="1"/>
  <c r="R158" i="8"/>
  <c r="P186" i="8"/>
  <c r="BK204" i="8"/>
  <c r="J204" i="8"/>
  <c r="J108" i="8"/>
  <c r="BK210" i="8"/>
  <c r="J210" i="8"/>
  <c r="J110" i="8" s="1"/>
  <c r="T233" i="8"/>
  <c r="T256" i="8"/>
  <c r="T278" i="8"/>
  <c r="T277" i="8" s="1"/>
  <c r="BK132" i="9"/>
  <c r="BK131" i="9" s="1"/>
  <c r="P143" i="9"/>
  <c r="BK151" i="10"/>
  <c r="J151" i="10"/>
  <c r="J99" i="10" s="1"/>
  <c r="R164" i="10"/>
  <c r="BK192" i="10"/>
  <c r="J192" i="10"/>
  <c r="J103" i="10" s="1"/>
  <c r="R203" i="10"/>
  <c r="P153" i="2"/>
  <c r="P160" i="2"/>
  <c r="BK198" i="2"/>
  <c r="J198" i="2"/>
  <c r="J104" i="2"/>
  <c r="R218" i="2"/>
  <c r="BK272" i="2"/>
  <c r="J272" i="2" s="1"/>
  <c r="J114" i="2" s="1"/>
  <c r="T285" i="2"/>
  <c r="T306" i="2"/>
  <c r="T305" i="2"/>
  <c r="R150" i="3"/>
  <c r="T133" i="4"/>
  <c r="T153" i="4"/>
  <c r="T173" i="4"/>
  <c r="BK137" i="5"/>
  <c r="T143" i="5"/>
  <c r="R164" i="5"/>
  <c r="R182" i="5"/>
  <c r="T203" i="5"/>
  <c r="T140" i="6"/>
  <c r="P166" i="8"/>
  <c r="R194" i="8"/>
  <c r="P207" i="8"/>
  <c r="BK218" i="8"/>
  <c r="J218" i="8"/>
  <c r="J111" i="8"/>
  <c r="BK245" i="8"/>
  <c r="J245" i="8"/>
  <c r="J113" i="8" s="1"/>
  <c r="P266" i="8"/>
  <c r="P132" i="9"/>
  <c r="P131" i="9"/>
  <c r="P130" i="9" s="1"/>
  <c r="AU102" i="1" s="1"/>
  <c r="R151" i="9"/>
  <c r="P137" i="10"/>
  <c r="T151" i="10"/>
  <c r="R176" i="10"/>
  <c r="R192" i="10"/>
  <c r="BK153" i="2"/>
  <c r="J153" i="2" s="1"/>
  <c r="J99" i="2" s="1"/>
  <c r="T160" i="2"/>
  <c r="R198" i="2"/>
  <c r="P235" i="2"/>
  <c r="P259" i="2"/>
  <c r="BK296" i="2"/>
  <c r="J296" i="2" s="1"/>
  <c r="J116" i="2" s="1"/>
  <c r="BK150" i="3"/>
  <c r="J150" i="3"/>
  <c r="J99" i="3"/>
  <c r="R143" i="4"/>
  <c r="R158" i="4"/>
  <c r="R164" i="4"/>
  <c r="R151" i="5"/>
  <c r="P176" i="5"/>
  <c r="R192" i="5"/>
  <c r="BK131" i="6"/>
  <c r="J131" i="6" s="1"/>
  <c r="J98" i="6" s="1"/>
  <c r="T153" i="8"/>
  <c r="P158" i="8"/>
  <c r="P149" i="8" s="1"/>
  <c r="T186" i="8"/>
  <c r="R207" i="8"/>
  <c r="P218" i="8"/>
  <c r="R245" i="8"/>
  <c r="R266" i="8"/>
  <c r="T143" i="9"/>
  <c r="T137" i="10"/>
  <c r="R151" i="10"/>
  <c r="T176" i="10"/>
  <c r="T192" i="10"/>
  <c r="P150" i="2"/>
  <c r="R173" i="2"/>
  <c r="T206" i="2"/>
  <c r="R235" i="2"/>
  <c r="T259" i="2"/>
  <c r="P285" i="2"/>
  <c r="R306" i="2"/>
  <c r="R305" i="2" s="1"/>
  <c r="T132" i="3"/>
  <c r="T131" i="3" s="1"/>
  <c r="T130" i="3" s="1"/>
  <c r="P161" i="3"/>
  <c r="R133" i="4"/>
  <c r="BK153" i="4"/>
  <c r="J153" i="4"/>
  <c r="J99" i="4" s="1"/>
  <c r="R173" i="4"/>
  <c r="P143" i="5"/>
  <c r="P164" i="5"/>
  <c r="T182" i="5"/>
  <c r="P203" i="5"/>
  <c r="P140" i="6"/>
  <c r="BK130" i="7"/>
  <c r="J130" i="7"/>
  <c r="J98" i="7"/>
  <c r="BK166" i="8"/>
  <c r="J166" i="8"/>
  <c r="J102" i="8" s="1"/>
  <c r="T194" i="8"/>
  <c r="BK207" i="8"/>
  <c r="J207" i="8" s="1"/>
  <c r="J109" i="8" s="1"/>
  <c r="T210" i="8"/>
  <c r="R233" i="8"/>
  <c r="P256" i="8"/>
  <c r="R278" i="8"/>
  <c r="R277" i="8"/>
  <c r="R143" i="9"/>
  <c r="BK143" i="10"/>
  <c r="J143" i="10" s="1"/>
  <c r="J98" i="10" s="1"/>
  <c r="P151" i="10"/>
  <c r="BK176" i="10"/>
  <c r="J176" i="10"/>
  <c r="J101" i="10" s="1"/>
  <c r="P182" i="10"/>
  <c r="T203" i="10"/>
  <c r="R153" i="2"/>
  <c r="BK160" i="2"/>
  <c r="J160" i="2"/>
  <c r="J101" i="2" s="1"/>
  <c r="P198" i="2"/>
  <c r="P218" i="2"/>
  <c r="R272" i="2"/>
  <c r="P296" i="2"/>
  <c r="BK132" i="3"/>
  <c r="J132" i="3" s="1"/>
  <c r="J98" i="3" s="1"/>
  <c r="R161" i="3"/>
  <c r="P143" i="4"/>
  <c r="P158" i="4"/>
  <c r="P164" i="4"/>
  <c r="P137" i="5"/>
  <c r="P136" i="5" s="1"/>
  <c r="AU98" i="1" s="1"/>
  <c r="BK151" i="5"/>
  <c r="J151" i="5" s="1"/>
  <c r="J99" i="5" s="1"/>
  <c r="BK176" i="5"/>
  <c r="J176" i="5" s="1"/>
  <c r="J101" i="5" s="1"/>
  <c r="T192" i="5"/>
  <c r="R131" i="6"/>
  <c r="R130" i="6"/>
  <c r="R129" i="6" s="1"/>
  <c r="P150" i="8"/>
  <c r="T166" i="8"/>
  <c r="P194" i="8"/>
  <c r="R204" i="8"/>
  <c r="R210" i="8"/>
  <c r="P233" i="8"/>
  <c r="R256" i="8"/>
  <c r="BK278" i="8"/>
  <c r="J278" i="8"/>
  <c r="J118" i="8"/>
  <c r="T132" i="9"/>
  <c r="T131" i="9" s="1"/>
  <c r="T130" i="9" s="1"/>
  <c r="T151" i="9"/>
  <c r="BK137" i="10"/>
  <c r="P143" i="10"/>
  <c r="T164" i="10"/>
  <c r="T182" i="10"/>
  <c r="P203" i="10"/>
  <c r="BK202" i="8"/>
  <c r="J202" i="8"/>
  <c r="J107" i="8"/>
  <c r="BK191" i="8"/>
  <c r="J191" i="8" s="1"/>
  <c r="J104" i="8" s="1"/>
  <c r="BK275" i="8"/>
  <c r="J275" i="8" s="1"/>
  <c r="J116" i="8" s="1"/>
  <c r="BK257" i="2"/>
  <c r="J257" i="2" s="1"/>
  <c r="J112" i="2" s="1"/>
  <c r="BK156" i="8"/>
  <c r="J156" i="8"/>
  <c r="J100" i="8"/>
  <c r="BK212" i="10"/>
  <c r="J212" i="10" s="1"/>
  <c r="J106" i="10" s="1"/>
  <c r="BK203" i="2"/>
  <c r="J203" i="2" s="1"/>
  <c r="J105" i="2" s="1"/>
  <c r="BK214" i="2"/>
  <c r="J214" i="2" s="1"/>
  <c r="J108" i="2" s="1"/>
  <c r="BK216" i="2"/>
  <c r="J216" i="2"/>
  <c r="J109" i="2"/>
  <c r="BK158" i="2"/>
  <c r="J158" i="2" s="1"/>
  <c r="J100" i="2" s="1"/>
  <c r="BK212" i="5"/>
  <c r="J212" i="5" s="1"/>
  <c r="J106" i="5" s="1"/>
  <c r="BK171" i="2"/>
  <c r="J171" i="2" s="1"/>
  <c r="J102" i="2" s="1"/>
  <c r="BE138" i="10"/>
  <c r="BE155" i="10"/>
  <c r="BE157" i="10"/>
  <c r="BE172" i="10"/>
  <c r="BE180" i="10"/>
  <c r="BE181" i="10"/>
  <c r="BE188" i="10"/>
  <c r="BE199" i="10"/>
  <c r="BE204" i="10"/>
  <c r="BE205" i="10"/>
  <c r="J132" i="10"/>
  <c r="BE149" i="10"/>
  <c r="BE156" i="10"/>
  <c r="BE158" i="10"/>
  <c r="BE165" i="10"/>
  <c r="BE169" i="10"/>
  <c r="BE170" i="10"/>
  <c r="BE171" i="10"/>
  <c r="BE174" i="10"/>
  <c r="BE187" i="10"/>
  <c r="BE189" i="10"/>
  <c r="BE194" i="10"/>
  <c r="BE195" i="10"/>
  <c r="BE200" i="10"/>
  <c r="BE201" i="10"/>
  <c r="BE213" i="10"/>
  <c r="E85" i="10"/>
  <c r="F92" i="10"/>
  <c r="J133" i="10"/>
  <c r="BE183" i="10"/>
  <c r="BE185" i="10"/>
  <c r="BE198" i="10"/>
  <c r="BE209" i="10"/>
  <c r="J132" i="9"/>
  <c r="J98" i="9"/>
  <c r="F91" i="10"/>
  <c r="BE139" i="10"/>
  <c r="BE140" i="10"/>
  <c r="BE148" i="10"/>
  <c r="BE153" i="10"/>
  <c r="BE154" i="10"/>
  <c r="BE167" i="10"/>
  <c r="BE173" i="10"/>
  <c r="BE184" i="10"/>
  <c r="BE190" i="10"/>
  <c r="BE196" i="10"/>
  <c r="BE210" i="10"/>
  <c r="J89" i="10"/>
  <c r="BE147" i="10"/>
  <c r="BE150" i="10"/>
  <c r="BE152" i="10"/>
  <c r="BE159" i="10"/>
  <c r="BE161" i="10"/>
  <c r="BE162" i="10"/>
  <c r="BE163" i="10"/>
  <c r="BE177" i="10"/>
  <c r="BE193" i="10"/>
  <c r="BE208" i="10"/>
  <c r="BE142" i="10"/>
  <c r="BE144" i="10"/>
  <c r="BE145" i="10"/>
  <c r="BE178" i="10"/>
  <c r="BE206" i="10"/>
  <c r="BE207" i="10"/>
  <c r="BE146" i="10"/>
  <c r="BE160" i="10"/>
  <c r="BE175" i="10"/>
  <c r="BE186" i="10"/>
  <c r="BE191" i="10"/>
  <c r="BE197" i="10"/>
  <c r="BE202" i="10"/>
  <c r="BE141" i="10"/>
  <c r="BE166" i="10"/>
  <c r="BE168" i="10"/>
  <c r="BE179" i="10"/>
  <c r="F127" i="9"/>
  <c r="BE153" i="9"/>
  <c r="BE154" i="9"/>
  <c r="BK277" i="8"/>
  <c r="J277" i="8"/>
  <c r="J117" i="8"/>
  <c r="J89" i="9"/>
  <c r="F126" i="9"/>
  <c r="BE147" i="9"/>
  <c r="BE148" i="9"/>
  <c r="BE149" i="9"/>
  <c r="BE150" i="9"/>
  <c r="BE157" i="9"/>
  <c r="J127" i="9"/>
  <c r="BE152" i="9"/>
  <c r="BE155" i="9"/>
  <c r="BE156" i="9"/>
  <c r="J194" i="8"/>
  <c r="J106" i="8" s="1"/>
  <c r="E85" i="9"/>
  <c r="J91" i="9"/>
  <c r="BE136" i="9"/>
  <c r="BE137" i="9"/>
  <c r="BE138" i="9"/>
  <c r="BE139" i="9"/>
  <c r="BE140" i="9"/>
  <c r="BE141" i="9"/>
  <c r="BE146" i="9"/>
  <c r="BE133" i="9"/>
  <c r="BE134" i="9"/>
  <c r="BE135" i="9"/>
  <c r="BE142" i="9"/>
  <c r="BE144" i="9"/>
  <c r="BE145" i="9"/>
  <c r="F145" i="8"/>
  <c r="BE154" i="8"/>
  <c r="BE163" i="8"/>
  <c r="BE168" i="8"/>
  <c r="BE169" i="8"/>
  <c r="BE175" i="8"/>
  <c r="BE187" i="8"/>
  <c r="BE209" i="8"/>
  <c r="BE223" i="8"/>
  <c r="BE243" i="8"/>
  <c r="BE251" i="8"/>
  <c r="F144" i="8"/>
  <c r="BE162" i="8"/>
  <c r="BE176" i="8"/>
  <c r="BE183" i="8"/>
  <c r="BE197" i="8"/>
  <c r="BE198" i="8"/>
  <c r="BE199" i="8"/>
  <c r="BE203" i="8"/>
  <c r="BE213" i="8"/>
  <c r="BE220" i="8"/>
  <c r="BE232" i="8"/>
  <c r="BE246" i="8"/>
  <c r="BE248" i="8"/>
  <c r="BE249" i="8"/>
  <c r="BE255" i="8"/>
  <c r="BE258" i="8"/>
  <c r="BE260" i="8"/>
  <c r="BE262" i="8"/>
  <c r="BE268" i="8"/>
  <c r="BK129" i="7"/>
  <c r="J129" i="7"/>
  <c r="J97" i="7" s="1"/>
  <c r="BE167" i="8"/>
  <c r="BE180" i="8"/>
  <c r="BE192" i="8"/>
  <c r="BE214" i="8"/>
  <c r="BE216" i="8"/>
  <c r="BE224" i="8"/>
  <c r="BE225" i="8"/>
  <c r="BE226" i="8"/>
  <c r="BE234" i="8"/>
  <c r="J142" i="8"/>
  <c r="J145" i="8"/>
  <c r="BE157" i="8"/>
  <c r="BE161" i="8"/>
  <c r="BE170" i="8"/>
  <c r="BE171" i="8"/>
  <c r="BE172" i="8"/>
  <c r="BE184" i="8"/>
  <c r="BE185" i="8"/>
  <c r="BE201" i="8"/>
  <c r="BE205" i="8"/>
  <c r="BE206" i="8"/>
  <c r="BE219" i="8"/>
  <c r="BE228" i="8"/>
  <c r="BE235" i="8"/>
  <c r="BE252" i="8"/>
  <c r="BE267" i="8"/>
  <c r="BE270" i="8"/>
  <c r="BE271" i="8"/>
  <c r="J91" i="8"/>
  <c r="BE182" i="8"/>
  <c r="BE200" i="8"/>
  <c r="BE208" i="8"/>
  <c r="BE215" i="8"/>
  <c r="BE229" i="8"/>
  <c r="BE236" i="8"/>
  <c r="BE254" i="8"/>
  <c r="BE257" i="8"/>
  <c r="BE263" i="8"/>
  <c r="BE273" i="8"/>
  <c r="BE174" i="8"/>
  <c r="BE178" i="8"/>
  <c r="BE179" i="8"/>
  <c r="BE181" i="8"/>
  <c r="BE188" i="8"/>
  <c r="BE189" i="8"/>
  <c r="BE195" i="8"/>
  <c r="BE217" i="8"/>
  <c r="BE221" i="8"/>
  <c r="BE222" i="8"/>
  <c r="E85" i="8"/>
  <c r="BE155" i="8"/>
  <c r="BE159" i="8"/>
  <c r="BE160" i="8"/>
  <c r="BE173" i="8"/>
  <c r="BE190" i="8"/>
  <c r="BE196" i="8"/>
  <c r="BE241" i="8"/>
  <c r="BE242" i="8"/>
  <c r="BE274" i="8"/>
  <c r="BE280" i="8"/>
  <c r="BE151" i="8"/>
  <c r="BE152" i="8"/>
  <c r="BE164" i="8"/>
  <c r="BE165" i="8"/>
  <c r="BE177" i="8"/>
  <c r="BE211" i="8"/>
  <c r="BE212" i="8"/>
  <c r="BE227" i="8"/>
  <c r="BE230" i="8"/>
  <c r="BE231" i="8"/>
  <c r="BE237" i="8"/>
  <c r="BE238" i="8"/>
  <c r="BE239" i="8"/>
  <c r="BE240" i="8"/>
  <c r="BE244" i="8"/>
  <c r="BE247" i="8"/>
  <c r="BE250" i="8"/>
  <c r="BE253" i="8"/>
  <c r="BE259" i="8"/>
  <c r="BE261" i="8"/>
  <c r="BE264" i="8"/>
  <c r="BE265" i="8"/>
  <c r="BE269" i="8"/>
  <c r="BE272" i="8"/>
  <c r="BE276" i="8"/>
  <c r="BE279" i="8"/>
  <c r="J92" i="7"/>
  <c r="F92" i="7"/>
  <c r="E85" i="7"/>
  <c r="J122" i="7"/>
  <c r="BE136" i="7"/>
  <c r="F124" i="7"/>
  <c r="J91" i="7"/>
  <c r="BE132" i="7"/>
  <c r="BE133" i="7"/>
  <c r="BE134" i="7"/>
  <c r="BE135" i="7"/>
  <c r="BE131" i="7"/>
  <c r="J123" i="6"/>
  <c r="E85" i="6"/>
  <c r="J91" i="6"/>
  <c r="J126" i="6"/>
  <c r="BE145" i="6"/>
  <c r="BE146" i="6"/>
  <c r="BE147" i="6"/>
  <c r="F125" i="6"/>
  <c r="J137" i="5"/>
  <c r="J97" i="5" s="1"/>
  <c r="BE137" i="6"/>
  <c r="BE143" i="6"/>
  <c r="BE144" i="6"/>
  <c r="F126" i="6"/>
  <c r="BE132" i="6"/>
  <c r="BE133" i="6"/>
  <c r="BE134" i="6"/>
  <c r="BE135" i="6"/>
  <c r="BE136" i="6"/>
  <c r="BE141" i="6"/>
  <c r="BE138" i="6"/>
  <c r="BE139" i="6"/>
  <c r="BE142" i="6"/>
  <c r="E85" i="5"/>
  <c r="J91" i="5"/>
  <c r="J130" i="5"/>
  <c r="BE140" i="5"/>
  <c r="BE141" i="5"/>
  <c r="BE144" i="5"/>
  <c r="BE145" i="5"/>
  <c r="BE154" i="5"/>
  <c r="BE161" i="5"/>
  <c r="BE185" i="5"/>
  <c r="BE191" i="5"/>
  <c r="BE209" i="5"/>
  <c r="J133" i="5"/>
  <c r="BE159" i="5"/>
  <c r="BE177" i="5"/>
  <c r="BE205" i="5"/>
  <c r="F92" i="5"/>
  <c r="BE148" i="5"/>
  <c r="BE160" i="5"/>
  <c r="BE163" i="5"/>
  <c r="BE165" i="5"/>
  <c r="BE179" i="5"/>
  <c r="BE180" i="5"/>
  <c r="BE181" i="5"/>
  <c r="BE201" i="5"/>
  <c r="BE202" i="5"/>
  <c r="BE208" i="5"/>
  <c r="BE138" i="5"/>
  <c r="BE139" i="5"/>
  <c r="BE142" i="5"/>
  <c r="BE156" i="5"/>
  <c r="BE157" i="5"/>
  <c r="BE197" i="5"/>
  <c r="BE198" i="5"/>
  <c r="BE199" i="5"/>
  <c r="BE200" i="5"/>
  <c r="J133" i="4"/>
  <c r="J97" i="4"/>
  <c r="F91" i="5"/>
  <c r="BE155" i="5"/>
  <c r="BE158" i="5"/>
  <c r="BE166" i="5"/>
  <c r="BE167" i="5"/>
  <c r="BE168" i="5"/>
  <c r="BE169" i="5"/>
  <c r="BE170" i="5"/>
  <c r="BE183" i="5"/>
  <c r="BE184" i="5"/>
  <c r="BE190" i="5"/>
  <c r="BE193" i="5"/>
  <c r="BE194" i="5"/>
  <c r="BE195" i="5"/>
  <c r="BE213" i="5"/>
  <c r="BE146" i="5"/>
  <c r="BE147" i="5"/>
  <c r="BE149" i="5"/>
  <c r="BE150" i="5"/>
  <c r="BE152" i="5"/>
  <c r="BE153" i="5"/>
  <c r="BE171" i="5"/>
  <c r="BE172" i="5"/>
  <c r="BE173" i="5"/>
  <c r="BE174" i="5"/>
  <c r="BE175" i="5"/>
  <c r="BE186" i="5"/>
  <c r="BE187" i="5"/>
  <c r="BE188" i="5"/>
  <c r="BE189" i="5"/>
  <c r="BE196" i="5"/>
  <c r="BE204" i="5"/>
  <c r="BE206" i="5"/>
  <c r="BE207" i="5"/>
  <c r="BE210" i="5"/>
  <c r="BE162" i="5"/>
  <c r="BE178" i="5"/>
  <c r="E85" i="4"/>
  <c r="J89" i="4"/>
  <c r="J129" i="4"/>
  <c r="BE142" i="4"/>
  <c r="BE155" i="4"/>
  <c r="BE161" i="4"/>
  <c r="BE163" i="4"/>
  <c r="BE179" i="4"/>
  <c r="F92" i="4"/>
  <c r="BE156" i="4"/>
  <c r="BE172" i="4"/>
  <c r="J91" i="4"/>
  <c r="BE135" i="4"/>
  <c r="BE162" i="4"/>
  <c r="BE181" i="4"/>
  <c r="BK131" i="3"/>
  <c r="J131" i="3"/>
  <c r="J97" i="3"/>
  <c r="BE134" i="4"/>
  <c r="BE141" i="4"/>
  <c r="BE176" i="4"/>
  <c r="BE136" i="4"/>
  <c r="BE137" i="4"/>
  <c r="BE157" i="4"/>
  <c r="BE160" i="4"/>
  <c r="BE169" i="4"/>
  <c r="BE174" i="4"/>
  <c r="BE175" i="4"/>
  <c r="BE185" i="4"/>
  <c r="F91" i="4"/>
  <c r="BE147" i="4"/>
  <c r="BE149" i="4"/>
  <c r="BE159" i="4"/>
  <c r="BE166" i="4"/>
  <c r="BE167" i="4"/>
  <c r="BE168" i="4"/>
  <c r="BE177" i="4"/>
  <c r="BE178" i="4"/>
  <c r="BE182" i="4"/>
  <c r="BE183" i="4"/>
  <c r="BE184" i="4"/>
  <c r="BE138" i="4"/>
  <c r="BE154" i="4"/>
  <c r="BE170" i="4"/>
  <c r="BE171" i="4"/>
  <c r="BE139" i="4"/>
  <c r="BE140" i="4"/>
  <c r="BE144" i="4"/>
  <c r="BE145" i="4"/>
  <c r="BE146" i="4"/>
  <c r="BE148" i="4"/>
  <c r="BE150" i="4"/>
  <c r="BE151" i="4"/>
  <c r="BE152" i="4"/>
  <c r="BE165" i="4"/>
  <c r="BE180" i="4"/>
  <c r="BE186" i="4"/>
  <c r="BE187" i="4"/>
  <c r="J206" i="2"/>
  <c r="J107" i="2" s="1"/>
  <c r="BK305" i="2"/>
  <c r="J305" i="2"/>
  <c r="J117" i="2"/>
  <c r="J89" i="3"/>
  <c r="F92" i="3"/>
  <c r="F126" i="3"/>
  <c r="J127" i="3"/>
  <c r="BE147" i="3"/>
  <c r="BE148" i="3"/>
  <c r="BE151" i="3"/>
  <c r="BE135" i="3"/>
  <c r="BE136" i="3"/>
  <c r="BE152" i="3"/>
  <c r="BE153" i="3"/>
  <c r="BE160" i="3"/>
  <c r="BE162" i="3"/>
  <c r="BE163" i="3"/>
  <c r="BE164" i="3"/>
  <c r="J91" i="3"/>
  <c r="BE138" i="3"/>
  <c r="BE139" i="3"/>
  <c r="BE140" i="3"/>
  <c r="BE141" i="3"/>
  <c r="BE157" i="3"/>
  <c r="BE158" i="3"/>
  <c r="BE159" i="3"/>
  <c r="BE168" i="3"/>
  <c r="E85" i="3"/>
  <c r="BE143" i="3"/>
  <c r="BE144" i="3"/>
  <c r="BE145" i="3"/>
  <c r="BE146" i="3"/>
  <c r="BE156" i="3"/>
  <c r="BE165" i="3"/>
  <c r="BE166" i="3"/>
  <c r="BE167" i="3"/>
  <c r="BE133" i="3"/>
  <c r="BE149" i="3"/>
  <c r="BE154" i="3"/>
  <c r="BE155" i="3"/>
  <c r="BE169" i="3"/>
  <c r="BE134" i="3"/>
  <c r="BE137" i="3"/>
  <c r="BE142" i="3"/>
  <c r="E85" i="2"/>
  <c r="F91" i="2"/>
  <c r="BE154" i="2"/>
  <c r="BE155" i="2"/>
  <c r="BE161" i="2"/>
  <c r="BE175" i="2"/>
  <c r="BE176" i="2"/>
  <c r="BE186" i="2"/>
  <c r="BE187" i="2"/>
  <c r="BE193" i="2"/>
  <c r="BE194" i="2"/>
  <c r="BE195" i="2"/>
  <c r="BE215" i="2"/>
  <c r="BE239" i="2"/>
  <c r="BE240" i="2"/>
  <c r="BE241" i="2"/>
  <c r="BE248" i="2"/>
  <c r="BE258" i="2"/>
  <c r="BE267" i="2"/>
  <c r="BE268" i="2"/>
  <c r="BE269" i="2"/>
  <c r="J89" i="2"/>
  <c r="J92" i="2"/>
  <c r="BE157" i="2"/>
  <c r="BE181" i="2"/>
  <c r="BE213" i="2"/>
  <c r="BE233" i="2"/>
  <c r="BE263" i="2"/>
  <c r="BE277" i="2"/>
  <c r="BE278" i="2"/>
  <c r="BE279" i="2"/>
  <c r="BE280" i="2"/>
  <c r="J144" i="2"/>
  <c r="BE164" i="2"/>
  <c r="BE165" i="2"/>
  <c r="BE167" i="2"/>
  <c r="BE182" i="2"/>
  <c r="BE183" i="2"/>
  <c r="BE190" i="2"/>
  <c r="BE192" i="2"/>
  <c r="BE196" i="2"/>
  <c r="BE225" i="2"/>
  <c r="BE234" i="2"/>
  <c r="BE237" i="2"/>
  <c r="BE256" i="2"/>
  <c r="BE273" i="2"/>
  <c r="BE282" i="2"/>
  <c r="BE283" i="2"/>
  <c r="BE166" i="2"/>
  <c r="BE170" i="2"/>
  <c r="BE174" i="2"/>
  <c r="BE179" i="2"/>
  <c r="BE211" i="2"/>
  <c r="BE223" i="2"/>
  <c r="BE224" i="2"/>
  <c r="BE231" i="2"/>
  <c r="BE244" i="2"/>
  <c r="BE245" i="2"/>
  <c r="BE246" i="2"/>
  <c r="BE252" i="2"/>
  <c r="BE253" i="2"/>
  <c r="BE260" i="2"/>
  <c r="BE287" i="2"/>
  <c r="BE288" i="2"/>
  <c r="BE290" i="2"/>
  <c r="BE298" i="2"/>
  <c r="BE302" i="2"/>
  <c r="BE307" i="2"/>
  <c r="BE308" i="2"/>
  <c r="F145" i="2"/>
  <c r="BE152" i="2"/>
  <c r="BE163" i="2"/>
  <c r="BE169" i="2"/>
  <c r="BE178" i="2"/>
  <c r="BE191" i="2"/>
  <c r="BE197" i="2"/>
  <c r="BE200" i="2"/>
  <c r="BE201" i="2"/>
  <c r="BE202" i="2"/>
  <c r="BE204" i="2"/>
  <c r="BE210" i="2"/>
  <c r="BE221" i="2"/>
  <c r="BE236" i="2"/>
  <c r="BE247" i="2"/>
  <c r="BE255" i="2"/>
  <c r="BE270" i="2"/>
  <c r="BE274" i="2"/>
  <c r="BE275" i="2"/>
  <c r="BE172" i="2"/>
  <c r="BE180" i="2"/>
  <c r="BE199" i="2"/>
  <c r="BE208" i="2"/>
  <c r="BE209" i="2"/>
  <c r="BE227" i="2"/>
  <c r="BE229" i="2"/>
  <c r="BE243" i="2"/>
  <c r="BE249" i="2"/>
  <c r="BE250" i="2"/>
  <c r="BE254" i="2"/>
  <c r="BE264" i="2"/>
  <c r="BE265" i="2"/>
  <c r="BE284" i="2"/>
  <c r="BE286" i="2"/>
  <c r="BE289" i="2"/>
  <c r="BE291" i="2"/>
  <c r="BE292" i="2"/>
  <c r="BE294" i="2"/>
  <c r="BE295" i="2"/>
  <c r="BE297" i="2"/>
  <c r="BE299" i="2"/>
  <c r="BE300" i="2"/>
  <c r="BE303" i="2"/>
  <c r="BE151" i="2"/>
  <c r="BE156" i="2"/>
  <c r="BE159" i="2"/>
  <c r="BE162" i="2"/>
  <c r="BE207" i="2"/>
  <c r="BE220" i="2"/>
  <c r="BE226" i="2"/>
  <c r="BE238" i="2"/>
  <c r="BE168" i="2"/>
  <c r="BE177" i="2"/>
  <c r="BE184" i="2"/>
  <c r="BE185" i="2"/>
  <c r="BE188" i="2"/>
  <c r="BE189" i="2"/>
  <c r="BE212" i="2"/>
  <c r="BE217" i="2"/>
  <c r="BE219" i="2"/>
  <c r="BE222" i="2"/>
  <c r="BE228" i="2"/>
  <c r="BE230" i="2"/>
  <c r="BE232" i="2"/>
  <c r="BE242" i="2"/>
  <c r="BE251" i="2"/>
  <c r="BE261" i="2"/>
  <c r="BE262" i="2"/>
  <c r="BE266" i="2"/>
  <c r="BE271" i="2"/>
  <c r="BE276" i="2"/>
  <c r="BE281" i="2"/>
  <c r="BE293" i="2"/>
  <c r="BE301" i="2"/>
  <c r="BE304" i="2"/>
  <c r="F37" i="2"/>
  <c r="BB95" i="1"/>
  <c r="F37" i="5"/>
  <c r="BB98" i="1" s="1"/>
  <c r="F38" i="8"/>
  <c r="BC101" i="1" s="1"/>
  <c r="F36" i="9"/>
  <c r="BA102" i="1"/>
  <c r="F38" i="2"/>
  <c r="BC95" i="1" s="1"/>
  <c r="J36" i="6"/>
  <c r="AW99" i="1"/>
  <c r="F38" i="6"/>
  <c r="BC99" i="1"/>
  <c r="J36" i="7"/>
  <c r="AW100" i="1" s="1"/>
  <c r="F37" i="9"/>
  <c r="BB102" i="1"/>
  <c r="F38" i="9"/>
  <c r="BC102" i="1"/>
  <c r="F39" i="10"/>
  <c r="BD103" i="1" s="1"/>
  <c r="J36" i="3"/>
  <c r="AW96" i="1"/>
  <c r="F36" i="4"/>
  <c r="BA97" i="1"/>
  <c r="F38" i="4"/>
  <c r="BC97" i="1" s="1"/>
  <c r="F37" i="6"/>
  <c r="BB99" i="1" s="1"/>
  <c r="F37" i="7"/>
  <c r="BB100" i="1"/>
  <c r="J36" i="10"/>
  <c r="AW103" i="1" s="1"/>
  <c r="F37" i="10"/>
  <c r="BB103" i="1"/>
  <c r="F38" i="3"/>
  <c r="BC96" i="1"/>
  <c r="F36" i="3"/>
  <c r="BA96" i="1" s="1"/>
  <c r="F37" i="4"/>
  <c r="BB97" i="1" s="1"/>
  <c r="J36" i="4"/>
  <c r="AW97" i="1"/>
  <c r="J36" i="5"/>
  <c r="AW98" i="1" s="1"/>
  <c r="F36" i="7"/>
  <c r="BA100" i="1"/>
  <c r="F39" i="8"/>
  <c r="BD101" i="1"/>
  <c r="F39" i="2"/>
  <c r="BD95" i="1" s="1"/>
  <c r="F38" i="5"/>
  <c r="BC98" i="1" s="1"/>
  <c r="J36" i="8"/>
  <c r="AW101" i="1"/>
  <c r="F39" i="9"/>
  <c r="BD102" i="1" s="1"/>
  <c r="J36" i="2"/>
  <c r="AW95" i="1"/>
  <c r="F39" i="5"/>
  <c r="BD98" i="1"/>
  <c r="F37" i="8"/>
  <c r="BB101" i="1" s="1"/>
  <c r="F36" i="2"/>
  <c r="BA95" i="1" s="1"/>
  <c r="F36" i="6"/>
  <c r="BA99" i="1"/>
  <c r="F39" i="6"/>
  <c r="BD99" i="1" s="1"/>
  <c r="F39" i="7"/>
  <c r="BD100" i="1"/>
  <c r="F36" i="10"/>
  <c r="BA103" i="1"/>
  <c r="J36" i="9"/>
  <c r="AW102" i="1"/>
  <c r="F38" i="10"/>
  <c r="BC103" i="1" s="1"/>
  <c r="F37" i="3"/>
  <c r="BB96" i="1"/>
  <c r="F39" i="3"/>
  <c r="BD96" i="1" s="1"/>
  <c r="F39" i="4"/>
  <c r="BD97" i="1"/>
  <c r="F36" i="5"/>
  <c r="BA98" i="1"/>
  <c r="F38" i="7"/>
  <c r="BC100" i="1"/>
  <c r="F36" i="8"/>
  <c r="BA101" i="1" s="1"/>
  <c r="J131" i="9" l="1"/>
  <c r="J97" i="9" s="1"/>
  <c r="BK130" i="9"/>
  <c r="J130" i="9" s="1"/>
  <c r="J96" i="9" s="1"/>
  <c r="BK149" i="2"/>
  <c r="J149" i="2" s="1"/>
  <c r="J97" i="2" s="1"/>
  <c r="P136" i="10"/>
  <c r="AU103" i="1" s="1"/>
  <c r="T130" i="6"/>
  <c r="T129" i="6" s="1"/>
  <c r="BK132" i="4"/>
  <c r="J132" i="4" s="1"/>
  <c r="J96" i="4" s="1"/>
  <c r="J30" i="4" s="1"/>
  <c r="P193" i="8"/>
  <c r="P148" i="8" s="1"/>
  <c r="AU101" i="1" s="1"/>
  <c r="T136" i="5"/>
  <c r="BK193" i="8"/>
  <c r="J193" i="8" s="1"/>
  <c r="J105" i="8" s="1"/>
  <c r="R205" i="2"/>
  <c r="P131" i="3"/>
  <c r="P130" i="3" s="1"/>
  <c r="AU96" i="1" s="1"/>
  <c r="R132" i="4"/>
  <c r="R136" i="5"/>
  <c r="R136" i="10"/>
  <c r="BK149" i="8"/>
  <c r="J149" i="8"/>
  <c r="J97" i="8" s="1"/>
  <c r="BK205" i="2"/>
  <c r="J205" i="2"/>
  <c r="J106" i="2"/>
  <c r="T136" i="10"/>
  <c r="R193" i="8"/>
  <c r="T132" i="4"/>
  <c r="P130" i="6"/>
  <c r="P129" i="6"/>
  <c r="AU99" i="1" s="1"/>
  <c r="P149" i="2"/>
  <c r="T149" i="8"/>
  <c r="T148" i="8" s="1"/>
  <c r="P132" i="4"/>
  <c r="AU97" i="1"/>
  <c r="P205" i="2"/>
  <c r="T205" i="2"/>
  <c r="R131" i="9"/>
  <c r="R130" i="9"/>
  <c r="R131" i="3"/>
  <c r="R130" i="3"/>
  <c r="R149" i="2"/>
  <c r="R148" i="2" s="1"/>
  <c r="T149" i="2"/>
  <c r="T148" i="2"/>
  <c r="R149" i="8"/>
  <c r="R148" i="8"/>
  <c r="BK211" i="5"/>
  <c r="J211" i="5" s="1"/>
  <c r="J105" i="5" s="1"/>
  <c r="J137" i="10"/>
  <c r="J97" i="10" s="1"/>
  <c r="BK211" i="10"/>
  <c r="J211" i="10" s="1"/>
  <c r="J105" i="10" s="1"/>
  <c r="BK130" i="6"/>
  <c r="J130" i="6"/>
  <c r="J97" i="6" s="1"/>
  <c r="BK128" i="7"/>
  <c r="J128" i="7" s="1"/>
  <c r="J96" i="7" s="1"/>
  <c r="J30" i="7" s="1"/>
  <c r="J107" i="7" s="1"/>
  <c r="BE107" i="7" s="1"/>
  <c r="F35" i="7" s="1"/>
  <c r="AZ100" i="1" s="1"/>
  <c r="BK130" i="3"/>
  <c r="J130" i="3" s="1"/>
  <c r="J96" i="3" s="1"/>
  <c r="BA94" i="1"/>
  <c r="W30" i="1" s="1"/>
  <c r="BB94" i="1"/>
  <c r="AX94" i="1"/>
  <c r="BD94" i="1"/>
  <c r="W33" i="1" s="1"/>
  <c r="BC94" i="1"/>
  <c r="AY94" i="1" s="1"/>
  <c r="J111" i="4" l="1"/>
  <c r="J105" i="4" s="1"/>
  <c r="J31" i="4" s="1"/>
  <c r="J32" i="4" s="1"/>
  <c r="AG97" i="1" s="1"/>
  <c r="J30" i="3"/>
  <c r="J109" i="3" s="1"/>
  <c r="J103" i="3" s="1"/>
  <c r="J111" i="3"/>
  <c r="BK148" i="2"/>
  <c r="J148" i="2" s="1"/>
  <c r="J96" i="2" s="1"/>
  <c r="J30" i="2" s="1"/>
  <c r="BK148" i="8"/>
  <c r="J148" i="8" s="1"/>
  <c r="J96" i="8" s="1"/>
  <c r="J30" i="9"/>
  <c r="P148" i="2"/>
  <c r="AU95" i="1"/>
  <c r="AU94" i="1" s="1"/>
  <c r="BK136" i="5"/>
  <c r="J136" i="5"/>
  <c r="J96" i="5"/>
  <c r="J30" i="5" s="1"/>
  <c r="J115" i="5" s="1"/>
  <c r="J109" i="5" s="1"/>
  <c r="BK136" i="10"/>
  <c r="J136" i="10"/>
  <c r="J96" i="10" s="1"/>
  <c r="J30" i="10" s="1"/>
  <c r="J115" i="10" s="1"/>
  <c r="BE115" i="10" s="1"/>
  <c r="F35" i="10" s="1"/>
  <c r="AZ103" i="1" s="1"/>
  <c r="BK129" i="6"/>
  <c r="J129" i="6"/>
  <c r="J96" i="6"/>
  <c r="J30" i="6" s="1"/>
  <c r="J108" i="6" s="1"/>
  <c r="J102" i="6" s="1"/>
  <c r="J110" i="6" s="1"/>
  <c r="BE109" i="3"/>
  <c r="J31" i="3"/>
  <c r="J32" i="3" s="1"/>
  <c r="AG96" i="1" s="1"/>
  <c r="J35" i="3"/>
  <c r="AV96" i="1" s="1"/>
  <c r="AT96" i="1" s="1"/>
  <c r="F35" i="3"/>
  <c r="AZ96" i="1" s="1"/>
  <c r="W32" i="1"/>
  <c r="W31" i="1"/>
  <c r="AW94" i="1"/>
  <c r="AK30" i="1" s="1"/>
  <c r="J35" i="7"/>
  <c r="AV100" i="1"/>
  <c r="AT100" i="1" s="1"/>
  <c r="J101" i="7"/>
  <c r="J109" i="7" s="1"/>
  <c r="AN96" i="1" l="1"/>
  <c r="J117" i="5"/>
  <c r="J109" i="9"/>
  <c r="J113" i="4"/>
  <c r="J30" i="8"/>
  <c r="J127" i="2"/>
  <c r="BE111" i="4"/>
  <c r="J31" i="6"/>
  <c r="BE115" i="5"/>
  <c r="J31" i="5"/>
  <c r="BE108" i="6"/>
  <c r="J35" i="6" s="1"/>
  <c r="AV99" i="1" s="1"/>
  <c r="AT99" i="1" s="1"/>
  <c r="J31" i="7"/>
  <c r="J41" i="3"/>
  <c r="J35" i="10"/>
  <c r="AV103" i="1" s="1"/>
  <c r="AT103" i="1" s="1"/>
  <c r="AN103" i="1" s="1"/>
  <c r="J109" i="10"/>
  <c r="J31" i="10"/>
  <c r="J32" i="10"/>
  <c r="AG103" i="1"/>
  <c r="J32" i="7"/>
  <c r="AG100" i="1"/>
  <c r="AN100" i="1" s="1"/>
  <c r="F35" i="5"/>
  <c r="AZ98" i="1" s="1"/>
  <c r="J32" i="6"/>
  <c r="AG99" i="1" s="1"/>
  <c r="J32" i="5"/>
  <c r="AG98" i="1"/>
  <c r="AN99" i="1" l="1"/>
  <c r="J35" i="4"/>
  <c r="F35" i="4"/>
  <c r="AZ97" i="1" s="1"/>
  <c r="J121" i="2"/>
  <c r="BE127" i="2"/>
  <c r="J127" i="8"/>
  <c r="J103" i="9"/>
  <c r="BE109" i="9"/>
  <c r="J41" i="6"/>
  <c r="J41" i="10"/>
  <c r="J41" i="7"/>
  <c r="J117" i="10"/>
  <c r="J35" i="5"/>
  <c r="AV98" i="1" s="1"/>
  <c r="AT98" i="1" s="1"/>
  <c r="F35" i="6"/>
  <c r="AZ99" i="1" s="1"/>
  <c r="J35" i="2" l="1"/>
  <c r="AV95" i="1" s="1"/>
  <c r="AT95" i="1" s="1"/>
  <c r="F35" i="2"/>
  <c r="AZ95" i="1" s="1"/>
  <c r="J31" i="2"/>
  <c r="J32" i="2" s="1"/>
  <c r="J129" i="2"/>
  <c r="J35" i="9"/>
  <c r="AV102" i="1" s="1"/>
  <c r="AT102" i="1" s="1"/>
  <c r="F35" i="9"/>
  <c r="AZ102" i="1" s="1"/>
  <c r="J31" i="9"/>
  <c r="J32" i="9" s="1"/>
  <c r="J111" i="9"/>
  <c r="J121" i="8"/>
  <c r="BE127" i="8"/>
  <c r="AV97" i="1"/>
  <c r="AT97" i="1" s="1"/>
  <c r="AN97" i="1" s="1"/>
  <c r="J41" i="4"/>
  <c r="J41" i="5"/>
  <c r="AN98" i="1"/>
  <c r="F35" i="8" l="1"/>
  <c r="AZ101" i="1" s="1"/>
  <c r="AZ94" i="1" s="1"/>
  <c r="J35" i="8"/>
  <c r="AV101" i="1" s="1"/>
  <c r="AT101" i="1" s="1"/>
  <c r="J31" i="8"/>
  <c r="J32" i="8" s="1"/>
  <c r="J129" i="8"/>
  <c r="AG102" i="1"/>
  <c r="AN102" i="1" s="1"/>
  <c r="J41" i="9"/>
  <c r="AG95" i="1"/>
  <c r="J41" i="2"/>
  <c r="AV94" i="1" l="1"/>
  <c r="W29" i="1"/>
  <c r="AN95" i="1"/>
  <c r="AG101" i="1"/>
  <c r="AN101" i="1" s="1"/>
  <c r="J41" i="8"/>
  <c r="AG94" i="1" l="1"/>
  <c r="AK29" i="1"/>
  <c r="AT94" i="1"/>
  <c r="AK26" i="1" l="1"/>
  <c r="AK35" i="1" s="1"/>
  <c r="AN94" i="1"/>
</calcChain>
</file>

<file path=xl/sharedStrings.xml><?xml version="1.0" encoding="utf-8"?>
<sst xmlns="http://schemas.openxmlformats.org/spreadsheetml/2006/main" count="9160" uniqueCount="1498">
  <si>
    <t>Export Komplet</t>
  </si>
  <si>
    <t/>
  </si>
  <si>
    <t>2.0</t>
  </si>
  <si>
    <t>False</t>
  </si>
  <si>
    <t>{1cd07124-5a15-464d-9a8a-8e0dbf5b5ed3}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</si>
  <si>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</si>
  <si>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</si>
  <si>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</si>
  <si>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</si>
  <si>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</si>
  <si>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</si>
  <si>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</si>
  <si>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</si>
  <si>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</si>
  <si>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2025/03/12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</si>
  <si>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</si>
  <si>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</si>
  <si>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STOMATOLOGIE A ORDINACE V OBJEKTU KD HULÍN</t>
  </si>
  <si>
    <t>KSO:</t>
  </si>
  <si>
    <t>CC-CZ:</t>
  </si>
  <si>
    <t>Místo:</t>
  </si>
  <si>
    <t>HULÍN</t>
  </si>
  <si>
    <t>Datum:</t>
  </si>
  <si>
    <t>12. 3. 2025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</si>
  <si>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</si>
  <si>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</si>
  <si>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</si>
  <si>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</si>
  <si>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</si>
  <si>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</si>
  <si>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</si>
  <si>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</si>
  <si>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</si>
  <si>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</si>
  <si>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</si>
  <si>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</si>
  <si>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</si>
  <si>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</si>
  <si>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</si>
  <si>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</si>
  <si>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</si>
  <si>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</si>
  <si>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</si>
  <si>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</si>
  <si>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</si>
  <si>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</si>
  <si>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</si>
  <si>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</si>
  <si>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</si>
  <si>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</si>
  <si>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</si>
  <si>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</si>
  <si>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</si>
  <si>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</si>
  <si>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</si>
  <si>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</si>
  <si>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</si>
  <si>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</si>
  <si>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</si>
  <si>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</si>
  <si>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</si>
  <si>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</si>
  <si>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</si>
  <si>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</si>
  <si>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</si>
  <si>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</si>
  <si>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</si>
  <si>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</si>
  <si>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</si>
  <si>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</si>
  <si>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</si>
  <si>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</si>
  <si>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</si>
  <si>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</si>
  <si>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</si>
  <si>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</si>
  <si>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</si>
  <si>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</si>
  <si>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</si>
  <si>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</si>
  <si>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Stomatologie stavba</t>
  </si>
  <si>
    <t>STA</t>
  </si>
  <si>
    <t>1</t>
  </si>
  <si>
    <t>{5217318f-d858-40a4-bf72-8875c8b681cc}</t>
  </si>
  <si>
    <t>2</t>
  </si>
  <si>
    <t>02</t>
  </si>
  <si>
    <t>Stomatologie ZTI</t>
  </si>
  <si>
    <t>{d5ffdb22-fb90-4bfd-b915-0cedb5ee340b}</t>
  </si>
  <si>
    <t>03</t>
  </si>
  <si>
    <t>VZT a chlazení</t>
  </si>
  <si>
    <t>{50567add-c0d0-401e-b903-375236d76f96}</t>
  </si>
  <si>
    <t>04</t>
  </si>
  <si>
    <t>Stomatologie elektro</t>
  </si>
  <si>
    <t>{0f414d18-7989-4fe8-abe2-fa48f6a39ba7}</t>
  </si>
  <si>
    <t>05</t>
  </si>
  <si>
    <t>Stomatologie- technologie sání a stl. vzduch</t>
  </si>
  <si>
    <t>{473da5ec-c836-45ee-9244-300d3890a874}</t>
  </si>
  <si>
    <t>06</t>
  </si>
  <si>
    <t>Stomatologie- vytápění</t>
  </si>
  <si>
    <t>{02088ed1-2540-409c-86ad-9029974e244b}</t>
  </si>
  <si>
    <t>07</t>
  </si>
  <si>
    <t>Ordinace stavba</t>
  </si>
  <si>
    <t>{f43fc383-3171-4acf-a7ca-3e35f6507115}</t>
  </si>
  <si>
    <t>08</t>
  </si>
  <si>
    <t>Ordinace ZTI</t>
  </si>
  <si>
    <t>{4f854c98-af69-4b80-8e5b-7f836d0db13a}</t>
  </si>
  <si>
    <t>09</t>
  </si>
  <si>
    <t>Ordinace elektro</t>
  </si>
  <si>
    <t>{ebd2376e-7639-4d92-a404-42536278c082}</t>
  </si>
  <si>
    <t>KRYCÍ LIST SOUPISU PRACÍ</t>
  </si>
  <si>
    <t>Objekt:</t>
  </si>
  <si>
    <t>01 - Stomatologie stavba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</si>
  <si>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</si>
  <si>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</si>
  <si>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</si>
  <si>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</si>
  <si>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</si>
  <si>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</si>
  <si>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</si>
  <si>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</si>
  <si>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</si>
  <si>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</si>
  <si>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</si>
  <si>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</si>
  <si>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</si>
  <si>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</si>
  <si>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</si>
  <si>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</si>
  <si>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</si>
  <si>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</si>
  <si>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722 - Zdravotechnika - vnitřní vodovod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</si>
  <si>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</si>
  <si>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</si>
  <si>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</si>
  <si>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</si>
  <si>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</si>
  <si>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</si>
  <si>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</si>
  <si>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</si>
  <si>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</si>
  <si>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</si>
  <si>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</si>
  <si>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</si>
  <si>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</si>
  <si>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</si>
  <si>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</si>
  <si>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</si>
  <si>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</si>
  <si>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</si>
  <si>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</si>
  <si>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</si>
  <si>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</si>
  <si>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</si>
  <si>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</si>
  <si>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</si>
  <si>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</si>
  <si>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</si>
  <si>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</si>
  <si>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</si>
  <si>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</si>
  <si>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</si>
  <si>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</si>
  <si>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</si>
  <si>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</si>
  <si>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</si>
  <si>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</si>
  <si>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</si>
  <si>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</si>
  <si>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</si>
  <si>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175111101</t>
  </si>
  <si>
    <t>Obsypání potrubí ručně sypaninou bez prohození, uloženou do 3 m</t>
  </si>
  <si>
    <t>m3</t>
  </si>
  <si>
    <t>4</t>
  </si>
  <si>
    <t>1750585258</t>
  </si>
  <si>
    <t>M</t>
  </si>
  <si>
    <t>58337308</t>
  </si>
  <si>
    <t>štěrkopísek frakce 0/2</t>
  </si>
  <si>
    <t>t</t>
  </si>
  <si>
    <t>8</t>
  </si>
  <si>
    <t>-1115544992</t>
  </si>
  <si>
    <t>3</t>
  </si>
  <si>
    <t>Svislé a kompletní konstrukce</t>
  </si>
  <si>
    <t>310239211</t>
  </si>
  <si>
    <t>Zazdívka otvorů pl přes 1 do 4 m2 ve zdivu nadzákladovém cihlami pálenými na MVC</t>
  </si>
  <si>
    <t>760917302</t>
  </si>
  <si>
    <t>317142442.XLA</t>
  </si>
  <si>
    <t>Překlad nenosný pórobetonový Ytong NEP 150-1250 dl přes 1000 do 1250 mm</t>
  </si>
  <si>
    <t>kus</t>
  </si>
  <si>
    <t>1771392784</t>
  </si>
  <si>
    <t>5</t>
  </si>
  <si>
    <t>317944321</t>
  </si>
  <si>
    <t>Válcované nosníky do č.12 dodatečně osazované do připravených otvorů</t>
  </si>
  <si>
    <t>1605651347</t>
  </si>
  <si>
    <t>6</t>
  </si>
  <si>
    <t>342272245.XLA</t>
  </si>
  <si>
    <t>Příčka z tvárnic Ytong Klasik 150 na tenkovrstvou maltu tl 150 mm</t>
  </si>
  <si>
    <t>m2</t>
  </si>
  <si>
    <t>-1231744944</t>
  </si>
  <si>
    <t>Vodorovné konstrukce</t>
  </si>
  <si>
    <t>7</t>
  </si>
  <si>
    <t>451541111</t>
  </si>
  <si>
    <t>Lože pod potrubí otevřený výkop ze štěrkodrtě</t>
  </si>
  <si>
    <t>-1386285810</t>
  </si>
  <si>
    <t>Úpravy povrchů, podlahy a osazování výplní</t>
  </si>
  <si>
    <t>611325121</t>
  </si>
  <si>
    <t>Vápenocementová štuková omítka rýh ve stropech š do 150 mm</t>
  </si>
  <si>
    <t>-1311821968</t>
  </si>
  <si>
    <t>9</t>
  </si>
  <si>
    <t>611325423</t>
  </si>
  <si>
    <t>Oprava vnitřní vápenocementové štukové omítky tl jádrové omítky do 20 mm a tl štuku do 3 mm stropů v rozsahu plochy přes 30 do 50 %</t>
  </si>
  <si>
    <t>1212625186</t>
  </si>
  <si>
    <t>10</t>
  </si>
  <si>
    <t>612135101</t>
  </si>
  <si>
    <t>Hrubá výplň rýh ve stěnách maltou jakékoli šířky rýhy</t>
  </si>
  <si>
    <t>-1877970990</t>
  </si>
  <si>
    <t>11</t>
  </si>
  <si>
    <t>612142001</t>
  </si>
  <si>
    <t>Pletivo sklovláknité vnitřních stěn vtlačené do tmelu</t>
  </si>
  <si>
    <t>-1597101226</t>
  </si>
  <si>
    <t>612311131</t>
  </si>
  <si>
    <t>Vápenný štuk vnitřních stěn tloušťky do 3 mm</t>
  </si>
  <si>
    <t>-420607903</t>
  </si>
  <si>
    <t>13</t>
  </si>
  <si>
    <t>612325121</t>
  </si>
  <si>
    <t>Vápenocementová štuková omítka rýh ve stěnách š do 150 mm</t>
  </si>
  <si>
    <t>-159178300</t>
  </si>
  <si>
    <t>14</t>
  </si>
  <si>
    <t>612325123</t>
  </si>
  <si>
    <t>Vápenocementová štuková omítka rýh ve stěnách š přes 300 mm</t>
  </si>
  <si>
    <t>949638257</t>
  </si>
  <si>
    <t>15</t>
  </si>
  <si>
    <t>612325215</t>
  </si>
  <si>
    <t>Vápenocementová hladká omítka malých ploch přes 1 do 4 m2 na stěnách</t>
  </si>
  <si>
    <t>1699009806</t>
  </si>
  <si>
    <t>16</t>
  </si>
  <si>
    <t>612325423</t>
  </si>
  <si>
    <t>Oprava vnitřní vápenocementové štukové omítky tl jádrové omítky do 20 mm a tl štuku do 3 mm stěn v rozsahu plochy přes 30 do 50 %</t>
  </si>
  <si>
    <t>-1743160545</t>
  </si>
  <si>
    <t>17</t>
  </si>
  <si>
    <t>631312141</t>
  </si>
  <si>
    <t>Doplnění rýh v dosavadních mazaninách betonem prostým</t>
  </si>
  <si>
    <t>2036444137</t>
  </si>
  <si>
    <t>Vedení trubní dálková a přípojná</t>
  </si>
  <si>
    <t>18</t>
  </si>
  <si>
    <t>894811123</t>
  </si>
  <si>
    <t>Revizní šachta z PVC typ přímý, DN 315/200 hl od 1410 do 1780 mm</t>
  </si>
  <si>
    <t>-1344220455</t>
  </si>
  <si>
    <t>Ostatní konstrukce a práce, bourání</t>
  </si>
  <si>
    <t>19</t>
  </si>
  <si>
    <t>727111303R002</t>
  </si>
  <si>
    <t>Požární ucpávky</t>
  </si>
  <si>
    <t>kpl</t>
  </si>
  <si>
    <t>1926357395</t>
  </si>
  <si>
    <t>20</t>
  </si>
  <si>
    <t>949101111</t>
  </si>
  <si>
    <t>Lešení pomocné pro objekty pozemních staveb s lešeňovou podlahou v do 1,9 m zatížení do 150 kg/m2</t>
  </si>
  <si>
    <t>-1679853523</t>
  </si>
  <si>
    <t>952902041</t>
  </si>
  <si>
    <t>Čištění budov drhnutí hladkých podlah s chemickými prostředky</t>
  </si>
  <si>
    <t>-1237903809</t>
  </si>
  <si>
    <t>22</t>
  </si>
  <si>
    <t>953942425</t>
  </si>
  <si>
    <t>Osazování rámů litinových poklopů kouřových kanálů</t>
  </si>
  <si>
    <t>-1568249252</t>
  </si>
  <si>
    <t>23</t>
  </si>
  <si>
    <t>28661776R001</t>
  </si>
  <si>
    <t>poklop šachtový litinový DN 425 do šachtové roury pro třídu zatížení A15 včetně rámu</t>
  </si>
  <si>
    <t>-536863644</t>
  </si>
  <si>
    <t>24</t>
  </si>
  <si>
    <t>962031132</t>
  </si>
  <si>
    <t>Bourání příček nebo přizdívek z cihel pálených tl do 100 mm</t>
  </si>
  <si>
    <t>952729299</t>
  </si>
  <si>
    <t>25</t>
  </si>
  <si>
    <t>965042231</t>
  </si>
  <si>
    <t>Bourání podkladů pod dlažby nebo mazanin betonových nebo z litého asfaltu tl přes 100 mm pl do 4 m2</t>
  </si>
  <si>
    <t>627303008</t>
  </si>
  <si>
    <t>26</t>
  </si>
  <si>
    <t>965049112</t>
  </si>
  <si>
    <t>Příplatek k bourání betonových mazanin za bourání mazanin se svařovanou sítí tl přes 100 mm</t>
  </si>
  <si>
    <t>-368198537</t>
  </si>
  <si>
    <t>27</t>
  </si>
  <si>
    <t>965082941</t>
  </si>
  <si>
    <t>Odstranění násypů pod podlahami tl přes 200 mm</t>
  </si>
  <si>
    <t>-2135706466</t>
  </si>
  <si>
    <t>28</t>
  </si>
  <si>
    <t>968072455</t>
  </si>
  <si>
    <t>Vybourání kovových dveřních zárubní pl do 2 m2</t>
  </si>
  <si>
    <t>1845793874</t>
  </si>
  <si>
    <t>29</t>
  </si>
  <si>
    <t>968072456</t>
  </si>
  <si>
    <t>Vybourání kovových dveřních zárubní pl přes 2 m2</t>
  </si>
  <si>
    <t>-1868657071</t>
  </si>
  <si>
    <t>30</t>
  </si>
  <si>
    <t>974031132</t>
  </si>
  <si>
    <t>Vysekání rýh ve zdivu cihelném hl do 50 mm š do 70 mm</t>
  </si>
  <si>
    <t>m</t>
  </si>
  <si>
    <t>1182862247</t>
  </si>
  <si>
    <t>31</t>
  </si>
  <si>
    <t>974031142</t>
  </si>
  <si>
    <t>Vysekání rýh ve zdivu cihelném hl do 70 mm š do 70 mm</t>
  </si>
  <si>
    <t>-861036169</t>
  </si>
  <si>
    <t>32</t>
  </si>
  <si>
    <t>974031153</t>
  </si>
  <si>
    <t>Vysekání rýh ve zdivu cihelném hl do 100 mm š do 100 mm</t>
  </si>
  <si>
    <t>-1190645717</t>
  </si>
  <si>
    <t>33</t>
  </si>
  <si>
    <t>974031167</t>
  </si>
  <si>
    <t>Vysekání rýh ve zdivu cihelném hl do 150 mm š do 300 mm</t>
  </si>
  <si>
    <t>-208751593</t>
  </si>
  <si>
    <t>34</t>
  </si>
  <si>
    <t>974042553</t>
  </si>
  <si>
    <t>Vysekání rýh v dlažbě betonové nebo jiné monolitické hl do 100 mm š do 100 mm</t>
  </si>
  <si>
    <t>-388013433</t>
  </si>
  <si>
    <t>35</t>
  </si>
  <si>
    <t>974042577</t>
  </si>
  <si>
    <t>Vysekání rýh v dlažbě betonové nebo jiné monolitické hl do 200 mm š do 300 mm</t>
  </si>
  <si>
    <t>1769900932</t>
  </si>
  <si>
    <t>36</t>
  </si>
  <si>
    <t>974042579</t>
  </si>
  <si>
    <t>Příplatek k vysekání rýh v dlažbě betonové nebo jiné monolitické hl do 200 mm ZKD 100 mm š rýhy</t>
  </si>
  <si>
    <t>406057075</t>
  </si>
  <si>
    <t>37</t>
  </si>
  <si>
    <t>974042587</t>
  </si>
  <si>
    <t>Vysekání rýh v dlažbě betonové nebo jiné monolitické hl do 250 mm š do 300 mm</t>
  </si>
  <si>
    <t>-191870924</t>
  </si>
  <si>
    <t>38</t>
  </si>
  <si>
    <t>974042589</t>
  </si>
  <si>
    <t>Příplatek k vysekání rýh v dlažbě betonové nebo jiné monolitické hl do 250 mm ZKD 100 mm š rýhy</t>
  </si>
  <si>
    <t>-203388088</t>
  </si>
  <si>
    <t>39</t>
  </si>
  <si>
    <t>974082175</t>
  </si>
  <si>
    <t>Vysekání rýh pro ploché vodiče v omítce MV nebo MVC stropů š do 100 mm</t>
  </si>
  <si>
    <t>-1063773925</t>
  </si>
  <si>
    <t>40</t>
  </si>
  <si>
    <t>977151123</t>
  </si>
  <si>
    <t>Jádrové vrty diamantovými korunkami do stavebních materiálů D přes 130 do 150 mm</t>
  </si>
  <si>
    <t>-1151950976</t>
  </si>
  <si>
    <t>41</t>
  </si>
  <si>
    <t>977311112</t>
  </si>
  <si>
    <t>Řezání stávajících betonových mazanin nevyztužených hl do 100 mm</t>
  </si>
  <si>
    <t>101267269</t>
  </si>
  <si>
    <t>42</t>
  </si>
  <si>
    <t>977312114</t>
  </si>
  <si>
    <t>Řezání stávajících betonových mazanin vyztužených hl do 200 mm</t>
  </si>
  <si>
    <t>1552283798</t>
  </si>
  <si>
    <t>997</t>
  </si>
  <si>
    <t>Přesun sutě</t>
  </si>
  <si>
    <t>43</t>
  </si>
  <si>
    <t>997013211</t>
  </si>
  <si>
    <t>Vnitrostaveništní doprava suti a vybouraných hmot pro budovy v do 6 m ručně</t>
  </si>
  <si>
    <t>-1490729378</t>
  </si>
  <si>
    <t>44</t>
  </si>
  <si>
    <t>997013509</t>
  </si>
  <si>
    <t>Příplatek k odvozu suti a vybouraných hmot na skládku ZKD 1 km přes 1 km</t>
  </si>
  <si>
    <t>1471587445</t>
  </si>
  <si>
    <t>45</t>
  </si>
  <si>
    <t>997013511</t>
  </si>
  <si>
    <t>Odvoz suti a vybouraných hmot z meziskládky na skládku do 1 km s naložením a se složením</t>
  </si>
  <si>
    <t>-542538520</t>
  </si>
  <si>
    <t>46</t>
  </si>
  <si>
    <t>997013631</t>
  </si>
  <si>
    <t>Poplatek za uložení na skládce (skládkovné) stavebního odpadu směsného kód odpadu 17 09 04</t>
  </si>
  <si>
    <t>-37773823</t>
  </si>
  <si>
    <t>998</t>
  </si>
  <si>
    <t>Přesun hmot</t>
  </si>
  <si>
    <t>47</t>
  </si>
  <si>
    <t>998018001</t>
  </si>
  <si>
    <t>Přesun hmot pro budovy ruční pro budovy v do 6 m</t>
  </si>
  <si>
    <t>2096318607</t>
  </si>
  <si>
    <t>PSV</t>
  </si>
  <si>
    <t>Práce a dodávky PSV</t>
  </si>
  <si>
    <t>711</t>
  </si>
  <si>
    <t>Izolace proti vodě, vlhkosti a plynům</t>
  </si>
  <si>
    <t>48</t>
  </si>
  <si>
    <t>711111002</t>
  </si>
  <si>
    <t>Provedení izolace proti zemní vlhkosti vodorovné za studena lakem asfaltovým</t>
  </si>
  <si>
    <t>849089784</t>
  </si>
  <si>
    <t>49</t>
  </si>
  <si>
    <t>11163152</t>
  </si>
  <si>
    <t>lak hydroizolační asfaltový</t>
  </si>
  <si>
    <t>-1164337633</t>
  </si>
  <si>
    <t>50</t>
  </si>
  <si>
    <t>711141559</t>
  </si>
  <si>
    <t>Provedení izolace proti zemní vlhkosti pásy přitavením vodorovné NAIP</t>
  </si>
  <si>
    <t>657384581</t>
  </si>
  <si>
    <t>51</t>
  </si>
  <si>
    <t>BRM.N2547</t>
  </si>
  <si>
    <t>GLASBIT G 200 S 40, tl. 4,0 mm, podkladní</t>
  </si>
  <si>
    <t>-279838256</t>
  </si>
  <si>
    <t>52</t>
  </si>
  <si>
    <t>SKA.603129</t>
  </si>
  <si>
    <t>SKLOBIT 40 mineral 1,00/7,5m M2</t>
  </si>
  <si>
    <t>-2145625018</t>
  </si>
  <si>
    <t>53</t>
  </si>
  <si>
    <t>711141821</t>
  </si>
  <si>
    <t>Odstranění izolace proti vodě, vlhkosti a plynům z pásů NAIP přitavených dvouvrstvých z plochy vodorovné</t>
  </si>
  <si>
    <t>1228765825</t>
  </si>
  <si>
    <t>54</t>
  </si>
  <si>
    <t>998711121</t>
  </si>
  <si>
    <t>Přesun hmot tonážní pro izolace proti vodě, vlhkosti a plynům ruční v objektech v do 6 m</t>
  </si>
  <si>
    <t>1231453614</t>
  </si>
  <si>
    <t>722</t>
  </si>
  <si>
    <t>Zdravotechnika - vnitřní vodovod</t>
  </si>
  <si>
    <t>55</t>
  </si>
  <si>
    <t>722259115R001</t>
  </si>
  <si>
    <t>Hasící přístroje dle PBŘ</t>
  </si>
  <si>
    <t>-98310134</t>
  </si>
  <si>
    <t>751</t>
  </si>
  <si>
    <t>Vzduchotechnika</t>
  </si>
  <si>
    <t>56</t>
  </si>
  <si>
    <t>751525013R001</t>
  </si>
  <si>
    <t>Mtž+ dodávka větrací mřížky do dveří</t>
  </si>
  <si>
    <t>-1937862166</t>
  </si>
  <si>
    <t>763</t>
  </si>
  <si>
    <t>Konstrukce suché výstavby</t>
  </si>
  <si>
    <t>57</t>
  </si>
  <si>
    <t>763111414</t>
  </si>
  <si>
    <t>SDK příčka tl 125 mm profil CW+UW 75 desky 2xA 12,5 s izolací EI 60 Rw do 53 dB</t>
  </si>
  <si>
    <t>997320255</t>
  </si>
  <si>
    <t>58</t>
  </si>
  <si>
    <t>763111417</t>
  </si>
  <si>
    <t>SDK příčka tl 150 mm profil CW+UW 100 desky 2xA 12,5 s izolací EI 60 Rw do 56 dB</t>
  </si>
  <si>
    <t>1186472913</t>
  </si>
  <si>
    <t>59</t>
  </si>
  <si>
    <t>763111458R001</t>
  </si>
  <si>
    <t>Obklad deskami SDK safeboard</t>
  </si>
  <si>
    <t>1852821271</t>
  </si>
  <si>
    <t>60</t>
  </si>
  <si>
    <t>763111720</t>
  </si>
  <si>
    <t>SDK příčka vyztužení pro osazení skříněk, polic ,zař. předmětů a pod</t>
  </si>
  <si>
    <t>-1748302948</t>
  </si>
  <si>
    <t>61</t>
  </si>
  <si>
    <t>763121426</t>
  </si>
  <si>
    <t>SDK stěna předsazená tl 112,5 mm profil CW+UW 100 deska 1xH2 12,5 bez izolace EI 15</t>
  </si>
  <si>
    <t>2076192342</t>
  </si>
  <si>
    <t>62</t>
  </si>
  <si>
    <t>763131415</t>
  </si>
  <si>
    <t>SDK podhled desky 1xA 15 s izolací dvouvrstvá spodní kce profil CD+UD</t>
  </si>
  <si>
    <t>1545876837</t>
  </si>
  <si>
    <t>63</t>
  </si>
  <si>
    <t>763173111</t>
  </si>
  <si>
    <t>Montáž úchytu pro umyvadlo v SDK kci</t>
  </si>
  <si>
    <t>573544353</t>
  </si>
  <si>
    <t>64</t>
  </si>
  <si>
    <t>59030729</t>
  </si>
  <si>
    <t>konstrukce pro uchycení umyvadla s nástěnnými bateriemi osová rozteč CW profilů 450-625mm</t>
  </si>
  <si>
    <t>-1719565541</t>
  </si>
  <si>
    <t>65</t>
  </si>
  <si>
    <t>763173113</t>
  </si>
  <si>
    <t>Montáž úchytu pro WC v SDK kci</t>
  </si>
  <si>
    <t>-1978531219</t>
  </si>
  <si>
    <t>66</t>
  </si>
  <si>
    <t>59030731</t>
  </si>
  <si>
    <t>konstrukce pro uchycení WC osová rozteč CW profilů 450-625mm</t>
  </si>
  <si>
    <t>537446088</t>
  </si>
  <si>
    <t>67</t>
  </si>
  <si>
    <t>763181421</t>
  </si>
  <si>
    <t>Ztužující výplň otvoru pro dveře s UA a UW profilem pro příčky přes 2,80 do 3,25 m</t>
  </si>
  <si>
    <t>2145114861</t>
  </si>
  <si>
    <t>68</t>
  </si>
  <si>
    <t>763183111</t>
  </si>
  <si>
    <t>Montáž pouzdra posuvných dveří s jednou kapsou pro jedno křídlo š do 800 mm do SDK příčky</t>
  </si>
  <si>
    <t>133963311</t>
  </si>
  <si>
    <t>69</t>
  </si>
  <si>
    <t>55331692</t>
  </si>
  <si>
    <t>pouzdro stavební do SDK pro 1 křídlo posuvných dveří š 800mm v do 2100mm</t>
  </si>
  <si>
    <t>-1853689460</t>
  </si>
  <si>
    <t>70</t>
  </si>
  <si>
    <t>763183111R001</t>
  </si>
  <si>
    <t>Montáž pouzdra posuvných dveří s jednou kapsou pro jedno křídlo š přes 800 mm do SDK příčky atip.</t>
  </si>
  <si>
    <t>-1331375717</t>
  </si>
  <si>
    <t>71</t>
  </si>
  <si>
    <t>55331694R001</t>
  </si>
  <si>
    <t>pouzdro stavební do SDK pro 1 křídlo posuvných dveří š 1000mm v do 2500mm</t>
  </si>
  <si>
    <t>1021843273</t>
  </si>
  <si>
    <t>72</t>
  </si>
  <si>
    <t>998763331</t>
  </si>
  <si>
    <t>Přesun hmot tonážní pro konstrukce montované z desek ruční v objektech v do 6 m</t>
  </si>
  <si>
    <t>-1414677423</t>
  </si>
  <si>
    <t>766</t>
  </si>
  <si>
    <t>Konstrukce truhlářské</t>
  </si>
  <si>
    <t>73</t>
  </si>
  <si>
    <t>766660167</t>
  </si>
  <si>
    <t>Montáž dveřních křídel otvíravých jednokřídlových š přes 0,8 m požárních s Pb vložkou do dřevěné zárubně</t>
  </si>
  <si>
    <t>1888316801</t>
  </si>
  <si>
    <t>74</t>
  </si>
  <si>
    <t>SLD.0011250.URS.R001</t>
  </si>
  <si>
    <t>dveře vnitřní do OPG</t>
  </si>
  <si>
    <t>1680293945</t>
  </si>
  <si>
    <t>75</t>
  </si>
  <si>
    <t>766660172</t>
  </si>
  <si>
    <t>Montáž dveřních křídel otvíravých jednokřídlových š přes 0,8 m do obložkové zárubně</t>
  </si>
  <si>
    <t>-744480397</t>
  </si>
  <si>
    <t>76</t>
  </si>
  <si>
    <t>61161002R001</t>
  </si>
  <si>
    <t>dveře interierové jednokřídlé  dle specifikace investorem 600- 900x2000včetně kování</t>
  </si>
  <si>
    <t>550858255</t>
  </si>
  <si>
    <t>77</t>
  </si>
  <si>
    <t>766660181</t>
  </si>
  <si>
    <t>Montáž dveřních křídel otvíravých jednokřídlových š do 0,8 m požárních do obložkové zárubně</t>
  </si>
  <si>
    <t>86339396</t>
  </si>
  <si>
    <t>78</t>
  </si>
  <si>
    <t>61165339</t>
  </si>
  <si>
    <t>dveře jednokřídlé dřevotřískové protipožární EI (EW) 30 D3 povrch lakovaný plné 800x1970-2100mm</t>
  </si>
  <si>
    <t>-241742166</t>
  </si>
  <si>
    <t>79</t>
  </si>
  <si>
    <t>766660183</t>
  </si>
  <si>
    <t>Montáž dveřních křídel otvíravých dvoukřídlových požárních do obložkové zárubně</t>
  </si>
  <si>
    <t>413063951</t>
  </si>
  <si>
    <t>80</t>
  </si>
  <si>
    <t>61165341</t>
  </si>
  <si>
    <t>dveře dvoukřídlé dřevotřískové protipožární EI (EW) 30 D3 povrch lakovaný plné 1250x1970-2100mm</t>
  </si>
  <si>
    <t>2098627723</t>
  </si>
  <si>
    <t>81</t>
  </si>
  <si>
    <t>766660311</t>
  </si>
  <si>
    <t>Montáž posuvných dveří jednokřídlových průchozí š do 800 mm do pouzdra s jednou kapsou</t>
  </si>
  <si>
    <t>550454116</t>
  </si>
  <si>
    <t>82</t>
  </si>
  <si>
    <t>61161002R002</t>
  </si>
  <si>
    <t>dveře interierové posuvné dle specifikace investorem 800x2000 včetně kování</t>
  </si>
  <si>
    <t>-1080861071</t>
  </si>
  <si>
    <t>83</t>
  </si>
  <si>
    <t>766660312R001</t>
  </si>
  <si>
    <t>Montáž posuvných dveří jednokřídlových průchozí š přes 800 do 1200 mm do pouzdra s jednou kapsou výšky 2500 mm</t>
  </si>
  <si>
    <t>-1117049595</t>
  </si>
  <si>
    <t>84</t>
  </si>
  <si>
    <t>61161002R003</t>
  </si>
  <si>
    <t>dveře interierové posuvné dle specifikace investorem 1000x 2500 včetně kování</t>
  </si>
  <si>
    <t>1073841545</t>
  </si>
  <si>
    <t>85</t>
  </si>
  <si>
    <t>766682111</t>
  </si>
  <si>
    <t>Montáž zárubní obložkových pro dveře jednokřídlové tl stěny do 170 mm</t>
  </si>
  <si>
    <t>-195517061</t>
  </si>
  <si>
    <t>86</t>
  </si>
  <si>
    <t>61182307</t>
  </si>
  <si>
    <t>zárubeň jednokřídlá obložková s laminátovým povrchem tl stěny 60-150mm rozměru 600-1100/1970, 2100mm</t>
  </si>
  <si>
    <t>-522939784</t>
  </si>
  <si>
    <t>87</t>
  </si>
  <si>
    <t>766682211</t>
  </si>
  <si>
    <t>Montáž zárubní obložkových protipožárních pro dveře jednokřídlové tl stěny do 170 mm</t>
  </si>
  <si>
    <t>2112450233</t>
  </si>
  <si>
    <t>88</t>
  </si>
  <si>
    <t>61182318</t>
  </si>
  <si>
    <t>zárubeň jednokřídlá obložková s laminátovým povrchem a protipožární úpravou tl stěny 60-150mm rozměru 600-1100/1970, 2100mm</t>
  </si>
  <si>
    <t>-892232353</t>
  </si>
  <si>
    <t>89</t>
  </si>
  <si>
    <t>766682223</t>
  </si>
  <si>
    <t>Montáž zárubní obložkových protipožárních pro dveře dvoukřídlové tl stěny přes 350 mm</t>
  </si>
  <si>
    <t>-761361112</t>
  </si>
  <si>
    <t>90</t>
  </si>
  <si>
    <t>61182343</t>
  </si>
  <si>
    <t>zárubeň dvoukřídlá obložková s laminátovým povrchem a protipožární úpravou tl stěny 360-450mm rozměru 1250-1850/1970mm</t>
  </si>
  <si>
    <t>303131262</t>
  </si>
  <si>
    <t>91</t>
  </si>
  <si>
    <t>766691914</t>
  </si>
  <si>
    <t>Vyvěšení nebo zavěšení dřevěných křídel dveří pl do 2 m2</t>
  </si>
  <si>
    <t>1244919175</t>
  </si>
  <si>
    <t>92</t>
  </si>
  <si>
    <t>766691915</t>
  </si>
  <si>
    <t>Vyvěšení nebo zavěšení dřevěných křídel dveří pl přes 2 m2</t>
  </si>
  <si>
    <t>1941362182</t>
  </si>
  <si>
    <t>93</t>
  </si>
  <si>
    <t>998766311</t>
  </si>
  <si>
    <t>Přesun hmot procentní pro kce truhlářské ruční v objektech v do 6 m</t>
  </si>
  <si>
    <t>%</t>
  </si>
  <si>
    <t>-874806195</t>
  </si>
  <si>
    <t>767</t>
  </si>
  <si>
    <t>Konstrukce zámečnické</t>
  </si>
  <si>
    <t>94</t>
  </si>
  <si>
    <t>767250111R001</t>
  </si>
  <si>
    <t>Ocelová rampa-nájez do objektu pro imobilní1,5*1,5*0,4m</t>
  </si>
  <si>
    <t>-334057332</t>
  </si>
  <si>
    <t>771</t>
  </si>
  <si>
    <t>Podlahy z dlaždic</t>
  </si>
  <si>
    <t>95</t>
  </si>
  <si>
    <t>771111011</t>
  </si>
  <si>
    <t>Vysátí podkladu před pokládkou dlažby</t>
  </si>
  <si>
    <t>2140142929</t>
  </si>
  <si>
    <t>96</t>
  </si>
  <si>
    <t>771121011</t>
  </si>
  <si>
    <t>Nátěr penetrační na podlahu</t>
  </si>
  <si>
    <t>1951912111</t>
  </si>
  <si>
    <t>97</t>
  </si>
  <si>
    <t>771161021</t>
  </si>
  <si>
    <t>Montáž profilu ukončujícího pro plynulý přechod (dlažby s kobercem apod.)</t>
  </si>
  <si>
    <t>665816550</t>
  </si>
  <si>
    <t>98</t>
  </si>
  <si>
    <t>59054100</t>
  </si>
  <si>
    <t>profil přechodový Al s pohyblivým ramenem 8x20mm</t>
  </si>
  <si>
    <t>-1334754034</t>
  </si>
  <si>
    <t>99</t>
  </si>
  <si>
    <t>771471810</t>
  </si>
  <si>
    <t>Demontáž soklíků z dlaždic keramických kladených do malty rovných</t>
  </si>
  <si>
    <t>-2099911906</t>
  </si>
  <si>
    <t>100</t>
  </si>
  <si>
    <t>771474113R001</t>
  </si>
  <si>
    <t>Sokl z dlaždic keramických rovných lepených cementovým flexibilním lepidlem v přes 90 do 120 mm</t>
  </si>
  <si>
    <t>-190375945</t>
  </si>
  <si>
    <t>101</t>
  </si>
  <si>
    <t>771551810</t>
  </si>
  <si>
    <t>Demontáž podlah z dlaždic teracových kladených do malty</t>
  </si>
  <si>
    <t>2050922400</t>
  </si>
  <si>
    <t>102</t>
  </si>
  <si>
    <t>771574433</t>
  </si>
  <si>
    <t>Montáž podlah keramických reliéfních nebo z dekorů lepených cementovým flexibilním lepidlem přes 2 do 4 ks/m2</t>
  </si>
  <si>
    <t>-2044582212</t>
  </si>
  <si>
    <t>103</t>
  </si>
  <si>
    <t>59761118</t>
  </si>
  <si>
    <t>dlažba keramická slinutá mrazuvzdorná R10/B povrch reliéfní/matný tl do 10mm přes 2 do 4ks/m2</t>
  </si>
  <si>
    <t>-1572372203</t>
  </si>
  <si>
    <t>104</t>
  </si>
  <si>
    <t>771577211</t>
  </si>
  <si>
    <t>Příplatek k montáži podlah keramických lepených cementovým flexibilním lepidlem za plochu do 5 m2</t>
  </si>
  <si>
    <t>-1497792940</t>
  </si>
  <si>
    <t>105</t>
  </si>
  <si>
    <t>771592011</t>
  </si>
  <si>
    <t>Čištění vnitřních ploch podlah nebo schodišť po položení dlažby chemickými prostředky</t>
  </si>
  <si>
    <t>-1281566867</t>
  </si>
  <si>
    <t>106</t>
  </si>
  <si>
    <t>998771311</t>
  </si>
  <si>
    <t>Přesun hmot procentní pro podlahy z dlaždic ruční v objektech v do 6 m</t>
  </si>
  <si>
    <t>255938863</t>
  </si>
  <si>
    <t>776</t>
  </si>
  <si>
    <t>Podlahy povlakové</t>
  </si>
  <si>
    <t>107</t>
  </si>
  <si>
    <t>776111111</t>
  </si>
  <si>
    <t>Broušení anhydritového podkladu povlakových podlah</t>
  </si>
  <si>
    <t>-298211194</t>
  </si>
  <si>
    <t>108</t>
  </si>
  <si>
    <t>776111311</t>
  </si>
  <si>
    <t>Vysátí podkladu povlakových podlah</t>
  </si>
  <si>
    <t>-1782979120</t>
  </si>
  <si>
    <t>109</t>
  </si>
  <si>
    <t>776121321</t>
  </si>
  <si>
    <t>Neředěná penetrace savého podkladu povlakových podlah</t>
  </si>
  <si>
    <t>-1671402112</t>
  </si>
  <si>
    <t>110</t>
  </si>
  <si>
    <t>776141112</t>
  </si>
  <si>
    <t>Stěrka podlahová nivelační pro vyrovnání podkladu povlakových podlah pevnosti 20 MPa tl přes 3 do 5 mm</t>
  </si>
  <si>
    <t>838254055</t>
  </si>
  <si>
    <t>111</t>
  </si>
  <si>
    <t>776201812</t>
  </si>
  <si>
    <t>Demontáž lepených povlakových podlah s podložkou ručně</t>
  </si>
  <si>
    <t>-193172979</t>
  </si>
  <si>
    <t>112</t>
  </si>
  <si>
    <t>776231111</t>
  </si>
  <si>
    <t>Lepení lamel a čtverců z vinylu standardním lepidlem</t>
  </si>
  <si>
    <t>-693018560</t>
  </si>
  <si>
    <t>113</t>
  </si>
  <si>
    <t>28411052</t>
  </si>
  <si>
    <t>dílce vinylové tl 3,0mm, nášlapná vrstva 0,70mm, úprava PUR, třída zátěže 23/34/43, otlak 0,05mm, R10, třída otěru T, hořlavost Bfl S1, bez ftalátů</t>
  </si>
  <si>
    <t>-1118658</t>
  </si>
  <si>
    <t>114</t>
  </si>
  <si>
    <t>776232111R001</t>
  </si>
  <si>
    <t>Lepení lamel a čtverců z vinylu elektrostaticky vodivých</t>
  </si>
  <si>
    <t>-1329156134</t>
  </si>
  <si>
    <t>115</t>
  </si>
  <si>
    <t>28411045</t>
  </si>
  <si>
    <t>PVC vinyl homogenní elektricky vodivá neválcovaná tl 2,00mm, čtverce 615x615mm, R 0,05-1MΩ, rozměrová stálost 0,05%, otlak do 0,035mm</t>
  </si>
  <si>
    <t>-1461972670</t>
  </si>
  <si>
    <t>116</t>
  </si>
  <si>
    <t>776410811</t>
  </si>
  <si>
    <t>Odstranění soklíků a lišt pryžových nebo plastových</t>
  </si>
  <si>
    <t>-511221802</t>
  </si>
  <si>
    <t>117</t>
  </si>
  <si>
    <t>776421111R001</t>
  </si>
  <si>
    <t>Dodávka a montáž systémového soklu BOLTA , vč vlepení pásku vinylu</t>
  </si>
  <si>
    <t>-795712871</t>
  </si>
  <si>
    <t>118</t>
  </si>
  <si>
    <t>998776311</t>
  </si>
  <si>
    <t>Přesun hmot procentní pro podlahy povlakové ruční v objektech v do 6 m</t>
  </si>
  <si>
    <t>-200130802</t>
  </si>
  <si>
    <t>781</t>
  </si>
  <si>
    <t>Dokončovací práce - obklady</t>
  </si>
  <si>
    <t>119</t>
  </si>
  <si>
    <t>781131112</t>
  </si>
  <si>
    <t>Izolace pod obklad nátěrem nebo stěrkou ve dvou vrstvách</t>
  </si>
  <si>
    <t>840354741</t>
  </si>
  <si>
    <t>120</t>
  </si>
  <si>
    <t>781161021</t>
  </si>
  <si>
    <t>Montáž profilu ukončujícího rohového nebo vanového</t>
  </si>
  <si>
    <t>-1755263859</t>
  </si>
  <si>
    <t>121</t>
  </si>
  <si>
    <t>59054131</t>
  </si>
  <si>
    <t>profil ukončovací pro vnější hrany obkladů hliník leskle eloxovaný chromem 6x2500mm</t>
  </si>
  <si>
    <t>1424969047</t>
  </si>
  <si>
    <t>122</t>
  </si>
  <si>
    <t>781471810</t>
  </si>
  <si>
    <t>Demontáž obkladů z obkladaček keramických kladených do malty</t>
  </si>
  <si>
    <t>-1115350517</t>
  </si>
  <si>
    <t>123</t>
  </si>
  <si>
    <t>781472214</t>
  </si>
  <si>
    <t>Montáž obkladů keramických hladkých lepených cementovým flexibilním lepidlem přes 4 do 6 ks/m2</t>
  </si>
  <si>
    <t>623777749</t>
  </si>
  <si>
    <t>124</t>
  </si>
  <si>
    <t>59761707</t>
  </si>
  <si>
    <t>obklad keramický nemrazuvzdorný povrch hladký/lesklý tl do 10mm přes 4 do 6ks/m2</t>
  </si>
  <si>
    <t>-1701486792</t>
  </si>
  <si>
    <t>125</t>
  </si>
  <si>
    <t>781492251</t>
  </si>
  <si>
    <t>Montáž profilů ukončovacích lepených flexibilním cementovým lepidlem</t>
  </si>
  <si>
    <t>-210273834</t>
  </si>
  <si>
    <t>126</t>
  </si>
  <si>
    <t>19416008</t>
  </si>
  <si>
    <t>lišta ukončovací hliníková 10mm</t>
  </si>
  <si>
    <t>693312146</t>
  </si>
  <si>
    <t>127</t>
  </si>
  <si>
    <t>781495211</t>
  </si>
  <si>
    <t>Čištění vnitřních ploch stěn po provedení obkladu chemickými prostředky</t>
  </si>
  <si>
    <t>71899034</t>
  </si>
  <si>
    <t>128</t>
  </si>
  <si>
    <t>998781311</t>
  </si>
  <si>
    <t>Přesun hmot procentní pro obklady keramické ruční v objektech v do 6 m</t>
  </si>
  <si>
    <t>1204811068</t>
  </si>
  <si>
    <t>784</t>
  </si>
  <si>
    <t>Dokončovací práce - malby a tapety</t>
  </si>
  <si>
    <t>129</t>
  </si>
  <si>
    <t>784171101</t>
  </si>
  <si>
    <t>Zakrytí vnitřních podlah včetně pozdějšího odkrytí</t>
  </si>
  <si>
    <t>-602695067</t>
  </si>
  <si>
    <t>130</t>
  </si>
  <si>
    <t>28323156</t>
  </si>
  <si>
    <t>fólie pro malířské potřeby zakrývací tl 41µ 4x5m</t>
  </si>
  <si>
    <t>1186284177</t>
  </si>
  <si>
    <t>131</t>
  </si>
  <si>
    <t>784171111</t>
  </si>
  <si>
    <t>Zakrytí vnitřních ploch stěn v místnostech v do 3,80 m</t>
  </si>
  <si>
    <t>146494343</t>
  </si>
  <si>
    <t>132</t>
  </si>
  <si>
    <t>-426087245</t>
  </si>
  <si>
    <t>133</t>
  </si>
  <si>
    <t>784181101</t>
  </si>
  <si>
    <t>Základní akrylátová jednonásobná bezbarvá penetrace podkladu v místnostech v do 3,80 m</t>
  </si>
  <si>
    <t>-358594352</t>
  </si>
  <si>
    <t>134</t>
  </si>
  <si>
    <t>784191007</t>
  </si>
  <si>
    <t>Čištění vnitřních ploch podlah po provedení malířských prací</t>
  </si>
  <si>
    <t>-2058296357</t>
  </si>
  <si>
    <t>135</t>
  </si>
  <si>
    <t>784211101</t>
  </si>
  <si>
    <t>Dvojnásobné bílé malby ze směsí za mokra výborně oděruvzdorných v místnostech v do 3,80 m</t>
  </si>
  <si>
    <t>-12414520</t>
  </si>
  <si>
    <t>136</t>
  </si>
  <si>
    <t>784661101R001</t>
  </si>
  <si>
    <t>Dekorační technika imitace benátského štuku , nebo betonu stěrkou v místnostech výšky do 3,80 m(nad pracovní a kuchyňskou linkou- lze nahradit obkladem, nebo omyvatelnou barvou)</t>
  </si>
  <si>
    <t>1648920536</t>
  </si>
  <si>
    <t>Vedlejší rozpočtové náklady</t>
  </si>
  <si>
    <t>VRN1</t>
  </si>
  <si>
    <t>Průzkumné, geodetické a projektové práce</t>
  </si>
  <si>
    <t>137</t>
  </si>
  <si>
    <t>013244000</t>
  </si>
  <si>
    <t>Dokumentace pro provádění stavby</t>
  </si>
  <si>
    <t>1024</t>
  </si>
  <si>
    <t>1929530683</t>
  </si>
  <si>
    <t>138</t>
  </si>
  <si>
    <t>013254000</t>
  </si>
  <si>
    <t>Dokumentace skutečného provedení stavby</t>
  </si>
  <si>
    <t>-1102752232</t>
  </si>
  <si>
    <t>02 - Stomatologie ZTI</t>
  </si>
  <si>
    <t xml:space="preserve">    721 - Zdravotechnika - vnitřní kanalizace</t>
  </si>
  <si>
    <t xml:space="preserve">    725 - Zdravotechnika - zařizovací předměty</t>
  </si>
  <si>
    <t>721</t>
  </si>
  <si>
    <t>Zdravotechnika - vnitřní kanalizace</t>
  </si>
  <si>
    <t>721171905R001</t>
  </si>
  <si>
    <t>Napojení na stávajíc stoupací kanalizační potrubí</t>
  </si>
  <si>
    <t>-1829648132</t>
  </si>
  <si>
    <t>721173604</t>
  </si>
  <si>
    <t>Potrubí kanalizační z PE svodné DN 70</t>
  </si>
  <si>
    <t>1627569893</t>
  </si>
  <si>
    <t>721173607</t>
  </si>
  <si>
    <t>Potrubí kanalizační z PE svodné DN 125</t>
  </si>
  <si>
    <t>-1790189974</t>
  </si>
  <si>
    <t>721173608</t>
  </si>
  <si>
    <t>Potrubí kanalizační z PE svodné DN 150</t>
  </si>
  <si>
    <t>-155154862</t>
  </si>
  <si>
    <t>721173704</t>
  </si>
  <si>
    <t>Potrubí kanalizační z PE odpadní DN 70</t>
  </si>
  <si>
    <t>234506705</t>
  </si>
  <si>
    <t>721173706</t>
  </si>
  <si>
    <t>Potrubí kanalizační z PE odpadní DN 100</t>
  </si>
  <si>
    <t>-922458819</t>
  </si>
  <si>
    <t>721173723</t>
  </si>
  <si>
    <t>Potrubí kanalizační z PE připojovací DN 50</t>
  </si>
  <si>
    <t>812614151</t>
  </si>
  <si>
    <t>721173724</t>
  </si>
  <si>
    <t>Potrubí kanalizační z PE připojovací DN 70</t>
  </si>
  <si>
    <t>-1373994490</t>
  </si>
  <si>
    <t>721173726</t>
  </si>
  <si>
    <t>Potrubí kanalizační z PE připojovací DN 100</t>
  </si>
  <si>
    <t>1987267667</t>
  </si>
  <si>
    <t>721175001R001</t>
  </si>
  <si>
    <t>Potrubí kanalizační od klimatizačních jednotek- odvod konenzátu DN 50</t>
  </si>
  <si>
    <t>-1813872760</t>
  </si>
  <si>
    <t>721175201R001</t>
  </si>
  <si>
    <t>Talkové potrubí svařované výtlak od sanitárních čerpadel</t>
  </si>
  <si>
    <t>-478038354</t>
  </si>
  <si>
    <t>721194109R001</t>
  </si>
  <si>
    <t xml:space="preserve">Vyvedení a upevnění odpadních výpustek </t>
  </si>
  <si>
    <t>-159807833</t>
  </si>
  <si>
    <t>721273152</t>
  </si>
  <si>
    <t>Hlavice ventilační polypropylen PP DN 75</t>
  </si>
  <si>
    <t>1837414343</t>
  </si>
  <si>
    <t>721273153</t>
  </si>
  <si>
    <t>Hlavice ventilační polypropylen PP DN 110</t>
  </si>
  <si>
    <t>667523229</t>
  </si>
  <si>
    <t>721290112.1</t>
  </si>
  <si>
    <t>Zkouška těsnosti kanalizace</t>
  </si>
  <si>
    <t>-1469980527</t>
  </si>
  <si>
    <t>727111303R0031</t>
  </si>
  <si>
    <t xml:space="preserve">Stavební přípomoce pro kanalizaci </t>
  </si>
  <si>
    <t>1843503692</t>
  </si>
  <si>
    <t>998721123</t>
  </si>
  <si>
    <t>Přesun hmot tonážní pro vnitřní kanalizaci ruční v objektech v přes 12 do 24 m</t>
  </si>
  <si>
    <t>216446962</t>
  </si>
  <si>
    <t>722173912R001.1..1</t>
  </si>
  <si>
    <t>Napojení na stávající vodovod včetně uzávěru</t>
  </si>
  <si>
    <t>1080612697</t>
  </si>
  <si>
    <t>722174003R001</t>
  </si>
  <si>
    <t>Potrubí vodovodní plastové PPR svar polyfúze DN 15-25</t>
  </si>
  <si>
    <t>-1533963578</t>
  </si>
  <si>
    <t>722181222</t>
  </si>
  <si>
    <t>Ochrana vodovodního potrubí přilepenými termoizolačními trubicemi z PE tl přes 6 do 9 mm DN přes 22 do 45 mm</t>
  </si>
  <si>
    <t>-2072690915</t>
  </si>
  <si>
    <t>722220152R002</t>
  </si>
  <si>
    <t>Sanitární čerpadlo na wc</t>
  </si>
  <si>
    <t>-1635858594</t>
  </si>
  <si>
    <t>722220152R003</t>
  </si>
  <si>
    <t>Montáž a dopojení čerpadel</t>
  </si>
  <si>
    <t>-56411789</t>
  </si>
  <si>
    <t>722254126R001</t>
  </si>
  <si>
    <t>Hydrantová skříň vnitřní s výzbrojí a přípojným potrubím</t>
  </si>
  <si>
    <t>soubor</t>
  </si>
  <si>
    <t>1088379406</t>
  </si>
  <si>
    <t>722262213</t>
  </si>
  <si>
    <t>Vodoměr závitový jednovtokový suchoběžný do 40°C G 3/4"x 130 mm Qn 1,5 m3/h horizontální</t>
  </si>
  <si>
    <t>-1374743276</t>
  </si>
  <si>
    <t>722290215.1</t>
  </si>
  <si>
    <t>Tlaková zkouška vodovodu</t>
  </si>
  <si>
    <t>1793674025</t>
  </si>
  <si>
    <t>727111303R003</t>
  </si>
  <si>
    <t xml:space="preserve">Stavební přípomoce pro vodovod </t>
  </si>
  <si>
    <t>935122309</t>
  </si>
  <si>
    <t>998722102</t>
  </si>
  <si>
    <t>Přesun hmot tonážní pro vnitřní vodovod v objektech v do 12 m</t>
  </si>
  <si>
    <t>1919316813</t>
  </si>
  <si>
    <t>725</t>
  </si>
  <si>
    <t>Zdravotechnika - zařizovací předměty</t>
  </si>
  <si>
    <t>725331113</t>
  </si>
  <si>
    <t>Výlevka bez výtokových armatur keramická se sklopnou plastovou mřížkou závěsná výšky 700 mm</t>
  </si>
  <si>
    <t>1596270970</t>
  </si>
  <si>
    <t>725532116</t>
  </si>
  <si>
    <t>Elektrický ohřívač zásobníkový akumulační závěsný svislý 100 l / 2 kW</t>
  </si>
  <si>
    <t>1029419209</t>
  </si>
  <si>
    <t>R</t>
  </si>
  <si>
    <t>725A2002</t>
  </si>
  <si>
    <t>Sprchový kout se zástěnou včetně přípojných potrubí a armatur</t>
  </si>
  <si>
    <t>komplet</t>
  </si>
  <si>
    <t>-1151083683</t>
  </si>
  <si>
    <t>725A2005</t>
  </si>
  <si>
    <t>WC zavěšené včetně přípojných potrubí a armatur a konstrukce do předstěny</t>
  </si>
  <si>
    <t>1021854933</t>
  </si>
  <si>
    <t>725A2006</t>
  </si>
  <si>
    <t>Umyvadlo včetně přípojných potrubí , baterie sifonu a armatur</t>
  </si>
  <si>
    <t>-1448700028</t>
  </si>
  <si>
    <t>725A2009.1</t>
  </si>
  <si>
    <t>Napojení pračky (myčky) - odpadní sifon, vodovodní uzávěr</t>
  </si>
  <si>
    <t>-1775276117</t>
  </si>
  <si>
    <t>725A2009.2</t>
  </si>
  <si>
    <t>Napojení kuchyňské linky k domovním rozvodům včetně přípojných potrubí a armatur</t>
  </si>
  <si>
    <t>-1853457169</t>
  </si>
  <si>
    <t>998725201</t>
  </si>
  <si>
    <t>Přesun hmot procentní pro zařizovací předměty v objektech v do 6 m</t>
  </si>
  <si>
    <t>-50233543</t>
  </si>
  <si>
    <t>03 - VZT a chlazení</t>
  </si>
  <si>
    <t>D1 - Zařízení č. 1 – CHL/KLM levá část</t>
  </si>
  <si>
    <t>D2 - Zařízení č. 2 – CHL/KLM pravá část</t>
  </si>
  <si>
    <t>D3 - Zařízení č. 3 – větrání WC</t>
  </si>
  <si>
    <t>D4 - Zařízení č. 4 – větrání technické místnosti</t>
  </si>
  <si>
    <t>D5 - Zařízení č. 5 – větrání chodby</t>
  </si>
  <si>
    <t xml:space="preserve">D6 - Společné položky </t>
  </si>
  <si>
    <t>D1</t>
  </si>
  <si>
    <t>Zařízení č. 1 – CHL/KLM levá část</t>
  </si>
  <si>
    <t>Pol1</t>
  </si>
  <si>
    <t>Venkovní kondenzační jednotka multi-split systému Qch=8kW . Pmax=2,87kW,U=1x230VAC/50Hz. Orientační rozměry 734x958x340mm (vxšxh), m=70kg. Chladivo R32. Lw = 61 dB(A).</t>
  </si>
  <si>
    <t>ks</t>
  </si>
  <si>
    <t>-371803516</t>
  </si>
  <si>
    <t>Pol2</t>
  </si>
  <si>
    <t>Vnitřní nástěnná jednotka multi-split systému Qch= 3,5 kW. Napájeno z venkovní jednotky. Včetně filtru na sání, směrování proudu vzduchu, infra ovladače. Rozměry 295x778x272mm(vxšxh), m=10kg.</t>
  </si>
  <si>
    <t>-1149954556</t>
  </si>
  <si>
    <t>Pol3</t>
  </si>
  <si>
    <t>Vnitřní nástěnná jednotka multi-split systému Qch= 2,0 kW. Napájeno z venkovní jednotky. Včetně filtru na sání, směrování proudu vzduchu, infra ovladače. Rozměry 295x778x272mm(vxšxh), m=10kg.</t>
  </si>
  <si>
    <t>-1380417341</t>
  </si>
  <si>
    <t>Pol4</t>
  </si>
  <si>
    <t>Chladivo R32 + doplnění do systému</t>
  </si>
  <si>
    <t>kg</t>
  </si>
  <si>
    <t>-338157558</t>
  </si>
  <si>
    <t>Pol5</t>
  </si>
  <si>
    <t>Vakuování + tlaková zkouška dusíkem</t>
  </si>
  <si>
    <t>162783438</t>
  </si>
  <si>
    <t>Pol6</t>
  </si>
  <si>
    <t>Předizolované chladivové Cu potrubí ᴓ 9,5/6,4, vč. přechodek, komunikační a napájecí kabeláže (vnitřní-venkovní jednotka). Tl. izolace min. 9mm, tl. stěny potrubí min. 0,8mm. V exteriéru s Al polepem.</t>
  </si>
  <si>
    <t>bm</t>
  </si>
  <si>
    <t>-2125938424</t>
  </si>
  <si>
    <t>Pol7</t>
  </si>
  <si>
    <t>Sada nástěnných konzolí na stěnu s izolací tl. 100 mm. Konzoly se základním nátěrem a práškovou barvou. Celková únosnost pro váhu kondenzační jednotky.</t>
  </si>
  <si>
    <t>-1841250506</t>
  </si>
  <si>
    <t>Pol8</t>
  </si>
  <si>
    <t>Tepelná izolace na bázi syntetického kaučuku tloušťky 13 mm. Samolepící. Orientační hodnota součinitel tepelné vodivosti 0,035 W/m*K.</t>
  </si>
  <si>
    <t>738511295</t>
  </si>
  <si>
    <t>Pol9</t>
  </si>
  <si>
    <t>Spojovací/těsnící, montážní, závěsný a podpěrný materiál</t>
  </si>
  <si>
    <t>1137868516</t>
  </si>
  <si>
    <t>D2</t>
  </si>
  <si>
    <t>Zařízení č. 2 – CHL/KLM pravá část</t>
  </si>
  <si>
    <t>-1855401235</t>
  </si>
  <si>
    <t>Pol10</t>
  </si>
  <si>
    <t>Vnitřní nástěnná jednotka multi-split systému Qch= 2,5 kW. Napájeno z venkovní jednotky. Včetně filtru na sání, směrování proudu vzduchu, infra ovladače. Rozměry 295x778x272mm(vxšxh), m=10kg.</t>
  </si>
  <si>
    <t>-299193327</t>
  </si>
  <si>
    <t>-829902592</t>
  </si>
  <si>
    <t>781339033</t>
  </si>
  <si>
    <t>-524302345</t>
  </si>
  <si>
    <t>339270910</t>
  </si>
  <si>
    <t>963652888</t>
  </si>
  <si>
    <t>-1749878700</t>
  </si>
  <si>
    <t>54397327</t>
  </si>
  <si>
    <t>D3</t>
  </si>
  <si>
    <t>Zařízení č. 3 – větrání WC</t>
  </si>
  <si>
    <t>Pol11</t>
  </si>
  <si>
    <t>Nástěnný, radiální ventilátor o vzduchovém výkonu V= 80 m3/h při dPext= 150 Pa, včetně integrované zpětné klapky, časového doběhu, omyvatelné čelní desky. Lp=45dB(A) v 3m, P= 50 W, U=1x230VAC. Připojení d=100 mm. Orientační rozměry 300x300x150 mm (šxdxh),</t>
  </si>
  <si>
    <t>-364215241</t>
  </si>
  <si>
    <t>Pol12</t>
  </si>
  <si>
    <t>Protidešťová, přetlaková žaluzie se sítem proti hmyzu, pozink do potrubí o rozměrech d= 100 mm. RAL dle požadavku investora.</t>
  </si>
  <si>
    <t>-1462554710</t>
  </si>
  <si>
    <t>Pol13</t>
  </si>
  <si>
    <t>Spirálně vinutá roura - Spiro potrubí a tvarovky vč. těsnění v třídě těsnosti C. Spiro potrubí pozinkované ᴓ 100 mm, vč. 0 % tvarovek</t>
  </si>
  <si>
    <t>-1620164773</t>
  </si>
  <si>
    <t>-1678901219</t>
  </si>
  <si>
    <t>D4</t>
  </si>
  <si>
    <t>Zařízení č. 4 – větrání technické místnosti</t>
  </si>
  <si>
    <t>1659711126</t>
  </si>
  <si>
    <t>-763767832</t>
  </si>
  <si>
    <t>Pol14</t>
  </si>
  <si>
    <t>Nástěnný, radiální ventilátor o vzduchovém výkonu V= 200 m3/h při dPext= 50 Pa, včetně integrované zpětné klapky, časového doběhu, omyvatelné čelní desky. Lp=45dB(A) v 3m, P= 80 W, U=1x230VAC. Připojení d=100 mm. Orientační rozměry 300x300x150 mm (šxdxh),</t>
  </si>
  <si>
    <t>1865782050</t>
  </si>
  <si>
    <t>Pol15</t>
  </si>
  <si>
    <t>Dveřní mřížka s upevňovacím rámečkem. Rozměr 300x200 mm. Rozteč lamel cca 20 mm. Materiál Al.</t>
  </si>
  <si>
    <t>1555042989</t>
  </si>
  <si>
    <t>-1660690061</t>
  </si>
  <si>
    <t>D5</t>
  </si>
  <si>
    <t>Zařízení č. 5 – větrání chodby</t>
  </si>
  <si>
    <t>-451312899</t>
  </si>
  <si>
    <t>366412658</t>
  </si>
  <si>
    <t>Pol16</t>
  </si>
  <si>
    <t>Podhledový, radiální ventilátor o vzduchovém výkonu V= 180 m3/h při dPext= 200 Pa, včetně integrované zpětné klapky, časového doběhu, filtru, omyvatelné čelní desky. Lp=45dB(A) v 3m, P= 80 W, U=1x230VAC. Připojení d= 100 mm. Orientační rozměry 300x300x180</t>
  </si>
  <si>
    <t>978039029</t>
  </si>
  <si>
    <t>Pol17</t>
  </si>
  <si>
    <t>Protidešťová, přetlaková žaluzie se sítem proti hmyzu, pozink do potrubí o rozměrech d= 160 mm. RAL dle požadavku investora.</t>
  </si>
  <si>
    <t>927775636</t>
  </si>
  <si>
    <t>Pol18</t>
  </si>
  <si>
    <t>Spirálně vinutá roura - Spiro potrubí a tvarovky vč. těsnění v třídě těsnosti C. Spiro potrubí pozinkované ᴓ 160 mm, vč. 50 % tvarovek</t>
  </si>
  <si>
    <t>-126899258</t>
  </si>
  <si>
    <t>Pol19</t>
  </si>
  <si>
    <t>Ohebná Al hadice s tepelnou izolací tl. 25 mm, ᴓ 100 mm</t>
  </si>
  <si>
    <t>840222212</t>
  </si>
  <si>
    <t>Pol20</t>
  </si>
  <si>
    <t>Tepelná izolace (kamenná vlna) s Al polepem, tloušťky 40 mm. Orientační hodnota součinitel tepelné vodivosti 0,04 W/m*K, třída reakce na oheň A2-s1. Včetně izolační pásky.</t>
  </si>
  <si>
    <t>-382939714</t>
  </si>
  <si>
    <t>-710793681</t>
  </si>
  <si>
    <t>D6</t>
  </si>
  <si>
    <t xml:space="preserve">Společné položky </t>
  </si>
  <si>
    <t>Pol21</t>
  </si>
  <si>
    <t>Plastové odpadní potrubí HT vč. tvarovekDN 70</t>
  </si>
  <si>
    <t>456587333</t>
  </si>
  <si>
    <t>Pol22</t>
  </si>
  <si>
    <t>Ventilační hlavice, kruhová. DN50. Plastová HT.</t>
  </si>
  <si>
    <t>1275314582</t>
  </si>
  <si>
    <t>Pol23</t>
  </si>
  <si>
    <t>Doprava</t>
  </si>
  <si>
    <t>700932716</t>
  </si>
  <si>
    <t>Pol24</t>
  </si>
  <si>
    <t>Vnitrostaveništní přesun hmot (horizontální+vertikální)</t>
  </si>
  <si>
    <t>-1740736881</t>
  </si>
  <si>
    <t>Pol25</t>
  </si>
  <si>
    <t>Lešení do výšky 4 m</t>
  </si>
  <si>
    <t>-1260281889</t>
  </si>
  <si>
    <t>Pol26</t>
  </si>
  <si>
    <t>Výškové práce (práce na střeše objektu)</t>
  </si>
  <si>
    <t>1969905683</t>
  </si>
  <si>
    <t>Pol27</t>
  </si>
  <si>
    <t>Uvedení do provozu, zkouška zařízení, zaškolení obsluhy, vystavení předávacího protokolu</t>
  </si>
  <si>
    <t>-1294782140</t>
  </si>
  <si>
    <t>Pol28</t>
  </si>
  <si>
    <t>Vypracování a předání provozního řádu (vč. knihy chladiv. okruhů)</t>
  </si>
  <si>
    <t>-1363690711</t>
  </si>
  <si>
    <t>Pol29</t>
  </si>
  <si>
    <t>Zaregulování systému</t>
  </si>
  <si>
    <t>-1047585001</t>
  </si>
  <si>
    <t>Pol30</t>
  </si>
  <si>
    <t>Měření akustického tlaku</t>
  </si>
  <si>
    <t>-1044811178</t>
  </si>
  <si>
    <t>Pol31</t>
  </si>
  <si>
    <t>Technická a koordinační činnost na stavbě</t>
  </si>
  <si>
    <t>-339757955</t>
  </si>
  <si>
    <t>Pol32</t>
  </si>
  <si>
    <t>Vedlejší rozpočtové náklady (Drobné náklady spojené s neočekávanými kolizemi, do 0,32 % z celkové ceny materiálu)</t>
  </si>
  <si>
    <t>-1228369160</t>
  </si>
  <si>
    <t>Pol33</t>
  </si>
  <si>
    <t>Dílenské/výrobní dokumentace zhotovitele</t>
  </si>
  <si>
    <t>-931043760</t>
  </si>
  <si>
    <t>Pol34</t>
  </si>
  <si>
    <t>Projektová dokumentace skutečného stavu</t>
  </si>
  <si>
    <t>2044990824</t>
  </si>
  <si>
    <t>04 - Stomatologie elektro</t>
  </si>
  <si>
    <t>D2 - Rozváděče</t>
  </si>
  <si>
    <t>D3 - Kabely včetně prořezu CYKY</t>
  </si>
  <si>
    <t>D4 - Zásuvky, spínače - koncové prvky elektro</t>
  </si>
  <si>
    <t>D5 - Svítidla</t>
  </si>
  <si>
    <t>D6 - CCTV</t>
  </si>
  <si>
    <t>D7 - EZS a EPS</t>
  </si>
  <si>
    <t>D8 - Slaboproudé rozvody</t>
  </si>
  <si>
    <t>D9 - Ostatní</t>
  </si>
  <si>
    <t xml:space="preserve">    741 - Elektroinstalace - silnoproud</t>
  </si>
  <si>
    <t>Rozváděče</t>
  </si>
  <si>
    <t>Hlavní ochranná přípojnice HOP</t>
  </si>
  <si>
    <t>-647771050</t>
  </si>
  <si>
    <t>Hlavní rozvaděč</t>
  </si>
  <si>
    <t>1155306895</t>
  </si>
  <si>
    <t>Datový rozvaděč, vč.výzbroje</t>
  </si>
  <si>
    <t>1724959013</t>
  </si>
  <si>
    <t>ukončení datových kabelů</t>
  </si>
  <si>
    <t>86977327</t>
  </si>
  <si>
    <t>napájecí panel</t>
  </si>
  <si>
    <t>631918114</t>
  </si>
  <si>
    <t>Kabely včetně prořezu CYKY</t>
  </si>
  <si>
    <t>Kabel 1-CYKY 5Jx25 přívod hlavní</t>
  </si>
  <si>
    <t>-886241020</t>
  </si>
  <si>
    <t>Kabel 1-H07 V-K/CYA/ 16mm2</t>
  </si>
  <si>
    <t>2098444418</t>
  </si>
  <si>
    <t>Kabel 1-H07 V-K/CYA/ 6mm2</t>
  </si>
  <si>
    <t>-115799717</t>
  </si>
  <si>
    <t>Kabel 1-H05RNF 3x1</t>
  </si>
  <si>
    <t>-557328876</t>
  </si>
  <si>
    <t>Kabel 1-CYKY 3Jx1,5mm2</t>
  </si>
  <si>
    <t>-392971696</t>
  </si>
  <si>
    <t>Kabel 1-CYKY 3Jx2,5mm2</t>
  </si>
  <si>
    <t>-1278618894</t>
  </si>
  <si>
    <t>Kabel 1-CYKY 5Jx2,5mm2</t>
  </si>
  <si>
    <t>880300228</t>
  </si>
  <si>
    <t>Zásuvky, spínače - koncové prvky elektro</t>
  </si>
  <si>
    <t>Instalační krabice</t>
  </si>
  <si>
    <t>1001229501</t>
  </si>
  <si>
    <t>Zásuvka jednonásobná</t>
  </si>
  <si>
    <t>1057943246</t>
  </si>
  <si>
    <t>Přepínač sériový řaz.7 s klapkou</t>
  </si>
  <si>
    <t>-401923142</t>
  </si>
  <si>
    <t>Přepínač sériový řaz.6 s klapkou</t>
  </si>
  <si>
    <t>658751038</t>
  </si>
  <si>
    <t>Přepínač sériový řaz.6+6 s klapkou</t>
  </si>
  <si>
    <t>688431976</t>
  </si>
  <si>
    <t>Přepínač sériový řaz.5 s klapkou</t>
  </si>
  <si>
    <t>609265453</t>
  </si>
  <si>
    <t>Přepínač sériový řaz.1 s klapkou</t>
  </si>
  <si>
    <t>-1554508482</t>
  </si>
  <si>
    <t>Sporáková kombinace pro zapuštěnou montáž</t>
  </si>
  <si>
    <t>-1877331381</t>
  </si>
  <si>
    <t>Rámečky instalační</t>
  </si>
  <si>
    <t>-130308892</t>
  </si>
  <si>
    <t>Záslepka instalační / expoziční tlačítko</t>
  </si>
  <si>
    <t>-300620067</t>
  </si>
  <si>
    <t>přípojnice zmnění + krabice KT150</t>
  </si>
  <si>
    <t>45403534</t>
  </si>
  <si>
    <t>Čidlo s detektorem přítomnosti 230V</t>
  </si>
  <si>
    <t>446948393</t>
  </si>
  <si>
    <t>Svítidla</t>
  </si>
  <si>
    <t>Led pásek</t>
  </si>
  <si>
    <t>762819130</t>
  </si>
  <si>
    <t>Trafo pro led pásek</t>
  </si>
  <si>
    <t>708544774</t>
  </si>
  <si>
    <t>LED SVÍTIDLO OFFICE 12030, 36 W 4000 K BÍLÉ, S DRIVEREM</t>
  </si>
  <si>
    <t>1521086323</t>
  </si>
  <si>
    <t>LED SVÍTIDLO OFFICE 6060, 40 W 4000 K BÍLÉ, S DRIVEREM</t>
  </si>
  <si>
    <t>452422594</t>
  </si>
  <si>
    <t>cac011</t>
  </si>
  <si>
    <t>Montáž stropního závěsného světla nad stomatologo. soupravou Cacan/D-TEC Tetron</t>
  </si>
  <si>
    <t>1598356065</t>
  </si>
  <si>
    <t>Pol35</t>
  </si>
  <si>
    <t>stropního závěsné světla nad stomatologo. soupravu Cacan/D-TEC Tetron</t>
  </si>
  <si>
    <t>-517741234</t>
  </si>
  <si>
    <t>Pol36</t>
  </si>
  <si>
    <t>LED SVÍTIDLO MOLD R20 - 20W, 4000K</t>
  </si>
  <si>
    <t>887060754</t>
  </si>
  <si>
    <t>Pol37</t>
  </si>
  <si>
    <t>LED SVÍTIDLO MOLD R30, 30 W 4000 K</t>
  </si>
  <si>
    <t>-1316386085</t>
  </si>
  <si>
    <t>Pol38</t>
  </si>
  <si>
    <t>ZÁVĚSNÉ SVĚTLO NAD RECEPČNÍ PŮLT - DLE INVESTORA (ODHADOVANÁ CENA)</t>
  </si>
  <si>
    <t>1546405452</t>
  </si>
  <si>
    <t>Pol39</t>
  </si>
  <si>
    <t>NOUZOVÉ SVÍTIDLO vč. PIKTOGRAMU a přísluš. - BEGHELLI EcoLED Bandiera - 58-039/801/N</t>
  </si>
  <si>
    <t>1987956862</t>
  </si>
  <si>
    <t>Pol40</t>
  </si>
  <si>
    <t>NOUZOVÉ SVÍTIDLO PANLUX PN35200006 CARPO 3W 3H AREA ANTI-PANIC</t>
  </si>
  <si>
    <t>704263966</t>
  </si>
  <si>
    <t>CCTV</t>
  </si>
  <si>
    <t>Pol41</t>
  </si>
  <si>
    <t>IP kamera 2Mpx, IR přísvit, PoE</t>
  </si>
  <si>
    <t>1867461861</t>
  </si>
  <si>
    <t>Pol42</t>
  </si>
  <si>
    <t>Výkonný NVR multiplexer, 4 kamer, PoE, LAN</t>
  </si>
  <si>
    <t>-1510741083</t>
  </si>
  <si>
    <t>Pol43</t>
  </si>
  <si>
    <t>SATA HD 1TB pro digital záznam 7/24</t>
  </si>
  <si>
    <t>-936416894</t>
  </si>
  <si>
    <t>Pol44</t>
  </si>
  <si>
    <t>Dohledový monitor</t>
  </si>
  <si>
    <t>-119311506</t>
  </si>
  <si>
    <t>Pol45</t>
  </si>
  <si>
    <t>Oživení a montáž CCTV</t>
  </si>
  <si>
    <t>-872975418</t>
  </si>
  <si>
    <t>D7</t>
  </si>
  <si>
    <t>EZS a EPS</t>
  </si>
  <si>
    <t>Pol46</t>
  </si>
  <si>
    <t>ústředna EZS a EPS</t>
  </si>
  <si>
    <t>-2056972984</t>
  </si>
  <si>
    <t>Pol47</t>
  </si>
  <si>
    <t>aku 17Ah</t>
  </si>
  <si>
    <t>1679300878</t>
  </si>
  <si>
    <t>Pol48</t>
  </si>
  <si>
    <t>sběrnicová klávesnice</t>
  </si>
  <si>
    <t>-984039062</t>
  </si>
  <si>
    <t>Pol49</t>
  </si>
  <si>
    <t>ovládací segment</t>
  </si>
  <si>
    <t>-221004807</t>
  </si>
  <si>
    <t>Pol50</t>
  </si>
  <si>
    <t>sběrnicový PIR</t>
  </si>
  <si>
    <t>819027190</t>
  </si>
  <si>
    <t>Pol51</t>
  </si>
  <si>
    <t>sběrnicová siréna interiérová</t>
  </si>
  <si>
    <t>-108539043</t>
  </si>
  <si>
    <t>Pol52</t>
  </si>
  <si>
    <t>sběrnicový detektor kouře</t>
  </si>
  <si>
    <t>-1116740000</t>
  </si>
  <si>
    <t>Pol53</t>
  </si>
  <si>
    <t>rozbočovač  sběrnice</t>
  </si>
  <si>
    <t>402316711</t>
  </si>
  <si>
    <t>Pol54</t>
  </si>
  <si>
    <t>kabeláž</t>
  </si>
  <si>
    <t>1354636263</t>
  </si>
  <si>
    <t>D8</t>
  </si>
  <si>
    <t>Slaboproudé rozvody</t>
  </si>
  <si>
    <t>Pol55</t>
  </si>
  <si>
    <t>WiFi router</t>
  </si>
  <si>
    <t>185075690</t>
  </si>
  <si>
    <t>Pol56</t>
  </si>
  <si>
    <t>kabel UTP cat6  / koaxiální</t>
  </si>
  <si>
    <t>-747813072</t>
  </si>
  <si>
    <t>Pol57</t>
  </si>
  <si>
    <t>Profigold HDMI kabel ohebný, různé délky</t>
  </si>
  <si>
    <t>-1939167953</t>
  </si>
  <si>
    <t>Pol58</t>
  </si>
  <si>
    <t>datová dvouzásuvka / zásuvka STA   - komplet</t>
  </si>
  <si>
    <t>-1764340146</t>
  </si>
  <si>
    <t>Pol59</t>
  </si>
  <si>
    <t>datová jednozásuvka / zásuvka STA   - komplet</t>
  </si>
  <si>
    <t>-1921714490</t>
  </si>
  <si>
    <t>Pol60</t>
  </si>
  <si>
    <t>datový vývod  - zubní křesla</t>
  </si>
  <si>
    <t>-425936944</t>
  </si>
  <si>
    <t>Pol61</t>
  </si>
  <si>
    <t>datový vývod  - IO RTG / RTG</t>
  </si>
  <si>
    <t>-1825474692</t>
  </si>
  <si>
    <t>Pol62</t>
  </si>
  <si>
    <t>Reproduktor AUDAC CENA306/W Stropní reproduktor 2,5", bílý, 8 ohmů</t>
  </si>
  <si>
    <t>643587019</t>
  </si>
  <si>
    <t>Pol63</t>
  </si>
  <si>
    <t>kabel reproduktorový, transparentní - SCY 2x2,5</t>
  </si>
  <si>
    <t>1887284004</t>
  </si>
  <si>
    <t>Pol64</t>
  </si>
  <si>
    <t>el. instal trubka vnější prům. do 20mm</t>
  </si>
  <si>
    <t>-2068780803</t>
  </si>
  <si>
    <t>D9</t>
  </si>
  <si>
    <t>Ostatní</t>
  </si>
  <si>
    <t>Pol65</t>
  </si>
  <si>
    <t>el. instal trubka kopoflex 50</t>
  </si>
  <si>
    <t>-1836793107</t>
  </si>
  <si>
    <t>Pol66</t>
  </si>
  <si>
    <t>instalační portubí ploché</t>
  </si>
  <si>
    <t>-2045851958</t>
  </si>
  <si>
    <t>Pol67</t>
  </si>
  <si>
    <t>tvarovky plochého potrubí</t>
  </si>
  <si>
    <t>1386266784</t>
  </si>
  <si>
    <t>Pol68</t>
  </si>
  <si>
    <t>Drážkování, vrtání prostupů, konstrukce</t>
  </si>
  <si>
    <t>-1532300368</t>
  </si>
  <si>
    <t>Pol69</t>
  </si>
  <si>
    <t>Ostatní drobný el. materiál(příchytky, hmoždinky, šrouby, sádra atd)</t>
  </si>
  <si>
    <t>907556156</t>
  </si>
  <si>
    <t>Pol70</t>
  </si>
  <si>
    <t>Zkoušky, revize</t>
  </si>
  <si>
    <t>hod</t>
  </si>
  <si>
    <t>-236083362</t>
  </si>
  <si>
    <t>Pol71</t>
  </si>
  <si>
    <t>Vyřízení TIČR</t>
  </si>
  <si>
    <t>1536572654</t>
  </si>
  <si>
    <t>741</t>
  </si>
  <si>
    <t>Elektroinstalace - silnoproud</t>
  </si>
  <si>
    <t>747111303R001</t>
  </si>
  <si>
    <t>Stavební přípomoce elektromontáže</t>
  </si>
  <si>
    <t>867876666</t>
  </si>
  <si>
    <t>05 - Stomatologie- technologie sání a stl. vzduch</t>
  </si>
  <si>
    <t>721175202R001</t>
  </si>
  <si>
    <t>Potrubí HT DN 40 včetně kolen</t>
  </si>
  <si>
    <t>-1528934366</t>
  </si>
  <si>
    <t>721175202R002</t>
  </si>
  <si>
    <t>Ukončení potrubí HT 40- včetně zajištění</t>
  </si>
  <si>
    <t>-1609492243</t>
  </si>
  <si>
    <t>721175202R003</t>
  </si>
  <si>
    <t>Urychlovač proudění-montáž</t>
  </si>
  <si>
    <t>-722931084</t>
  </si>
  <si>
    <t>OSM.111100R001</t>
  </si>
  <si>
    <t>urychlovač proudění</t>
  </si>
  <si>
    <t>-312785513</t>
  </si>
  <si>
    <t>721290112</t>
  </si>
  <si>
    <t>65974722</t>
  </si>
  <si>
    <t>727111303R001</t>
  </si>
  <si>
    <t>Osazení chráničky pod stěnou</t>
  </si>
  <si>
    <t>-996161584</t>
  </si>
  <si>
    <t>Stavební přípomoce</t>
  </si>
  <si>
    <t>2142086131</t>
  </si>
  <si>
    <t>Pol39.1</t>
  </si>
  <si>
    <t>Doprava, režie</t>
  </si>
  <si>
    <t>-1885332799</t>
  </si>
  <si>
    <t>230170012</t>
  </si>
  <si>
    <t xml:space="preserve">Tlakové zkoušky těsnosti potrubí </t>
  </si>
  <si>
    <t>-226652295</t>
  </si>
  <si>
    <t>722175002R001</t>
  </si>
  <si>
    <t>Potrubí vodovodní plastové PP-DN20 svařované- včetně kolínek, spojek a Tkusů</t>
  </si>
  <si>
    <t>2137865382</t>
  </si>
  <si>
    <t>722181232</t>
  </si>
  <si>
    <t>Ochrana vodovodního potrubí přilepenými termoizolačními trubicemi z PE tl do 13 mm DN do 45 mm</t>
  </si>
  <si>
    <t>-358992388</t>
  </si>
  <si>
    <t>722220152R001</t>
  </si>
  <si>
    <t>Ukončovací armatury se šroubením</t>
  </si>
  <si>
    <t>-584952177</t>
  </si>
  <si>
    <t>1495752197</t>
  </si>
  <si>
    <t>-2126240569</t>
  </si>
  <si>
    <t>1943627685</t>
  </si>
  <si>
    <t>06 - Stomatologie- vytápění</t>
  </si>
  <si>
    <t xml:space="preserve">    735 - Ústřední vytápění - otopná tělesa</t>
  </si>
  <si>
    <t>735</t>
  </si>
  <si>
    <t>Ústřední vytápění - otopná tělesa</t>
  </si>
  <si>
    <t>735151162R001</t>
  </si>
  <si>
    <t>Otopné těleso panelové dele specifikace investorem včetně přípojení a potrubí (délka napojení cca 3m v podlaze)</t>
  </si>
  <si>
    <t>-1898383122</t>
  </si>
  <si>
    <t>735151812</t>
  </si>
  <si>
    <t>Demontáž otopného tělesa panelového jednořadého dl přes 1500 do 2820 mm</t>
  </si>
  <si>
    <t>-1350034253</t>
  </si>
  <si>
    <t>735A1201</t>
  </si>
  <si>
    <t>Otopná soustava s trubkovými tělesy koupelnovými</t>
  </si>
  <si>
    <t>-1609254827</t>
  </si>
  <si>
    <t>735A2001</t>
  </si>
  <si>
    <t>Podlahové vytápění elektrické</t>
  </si>
  <si>
    <t>56947867</t>
  </si>
  <si>
    <t>737111303R001</t>
  </si>
  <si>
    <t>Stavební přípomoce pro montáž vyytápění</t>
  </si>
  <si>
    <t>-1401529400</t>
  </si>
  <si>
    <t>998735101</t>
  </si>
  <si>
    <t>Přesun hmot tonážní pro otopná tělesa v objektech v do 6 m</t>
  </si>
  <si>
    <t>1695935344</t>
  </si>
  <si>
    <t>07 - Ordinace stavba</t>
  </si>
  <si>
    <t xml:space="preserve">    787 - Dokončovací práce - zasklívání</t>
  </si>
  <si>
    <t>-1155041747</t>
  </si>
  <si>
    <t>-439806806</t>
  </si>
  <si>
    <t>1792842013</t>
  </si>
  <si>
    <t>243799976</t>
  </si>
  <si>
    <t>-1913154987</t>
  </si>
  <si>
    <t>-781726420</t>
  </si>
  <si>
    <t>-27499549</t>
  </si>
  <si>
    <t>-1189192970</t>
  </si>
  <si>
    <t>-470790585</t>
  </si>
  <si>
    <t>-1110611028</t>
  </si>
  <si>
    <t>1609711829</t>
  </si>
  <si>
    <t>1776696688</t>
  </si>
  <si>
    <t>-1794065401</t>
  </si>
  <si>
    <t>1859389773</t>
  </si>
  <si>
    <t>-971423136</t>
  </si>
  <si>
    <t>962031133</t>
  </si>
  <si>
    <t>Bourání příček nebo přizdívek z cihel pálených tl přes 100 do 150 mm</t>
  </si>
  <si>
    <t>1770363125</t>
  </si>
  <si>
    <t>725684751</t>
  </si>
  <si>
    <t>761899753</t>
  </si>
  <si>
    <t>523978782</t>
  </si>
  <si>
    <t>-268305396</t>
  </si>
  <si>
    <t>72912543</t>
  </si>
  <si>
    <t>-2005011993</t>
  </si>
  <si>
    <t>821421094</t>
  </si>
  <si>
    <t>-1488129960</t>
  </si>
  <si>
    <t>1568973596</t>
  </si>
  <si>
    <t>-1580001737</t>
  </si>
  <si>
    <t>1433048476</t>
  </si>
  <si>
    <t>-1368870271</t>
  </si>
  <si>
    <t>505775428</t>
  </si>
  <si>
    <t>-598400903</t>
  </si>
  <si>
    <t>-174632035</t>
  </si>
  <si>
    <t>-1142088891</t>
  </si>
  <si>
    <t>-1431495467</t>
  </si>
  <si>
    <t>316923625</t>
  </si>
  <si>
    <t>950024248</t>
  </si>
  <si>
    <t>-1220416928</t>
  </si>
  <si>
    <t>-1470136715</t>
  </si>
  <si>
    <t>993732409</t>
  </si>
  <si>
    <t>1978195104</t>
  </si>
  <si>
    <t>794717102</t>
  </si>
  <si>
    <t>-1570874962</t>
  </si>
  <si>
    <t>-936106175</t>
  </si>
  <si>
    <t>-297789136</t>
  </si>
  <si>
    <t>-442701130</t>
  </si>
  <si>
    <t>725130813R001</t>
  </si>
  <si>
    <t>Demontáž pisoáru</t>
  </si>
  <si>
    <t>-847461023</t>
  </si>
  <si>
    <t>725210821</t>
  </si>
  <si>
    <t>Demontáž umyvadel bez výtokových armatur</t>
  </si>
  <si>
    <t>1141364702</t>
  </si>
  <si>
    <t>751123824R001</t>
  </si>
  <si>
    <t>Demontáž odvětrání VZT kuchyňky</t>
  </si>
  <si>
    <t>1171836475</t>
  </si>
  <si>
    <t>727139255</t>
  </si>
  <si>
    <t>-1129461243</t>
  </si>
  <si>
    <t>1780940703</t>
  </si>
  <si>
    <t>-1513681722</t>
  </si>
  <si>
    <t>852628009</t>
  </si>
  <si>
    <t>14930546</t>
  </si>
  <si>
    <t>1774374214</t>
  </si>
  <si>
    <t>-153859437</t>
  </si>
  <si>
    <t>766660172R001</t>
  </si>
  <si>
    <t>Montáž dveřních křídel otvíravých jednokřídlových  do obložkové zárubně</t>
  </si>
  <si>
    <t>-499722668</t>
  </si>
  <si>
    <t>-1793004890</t>
  </si>
  <si>
    <t>-1903323586</t>
  </si>
  <si>
    <t>61165339R001</t>
  </si>
  <si>
    <t>dveře jednokřídlé dřevotřískové protipožární EI (EW) 30 D3  600x1970-2100mm dle specifikace investorem včetmě samozavírače</t>
  </si>
  <si>
    <t>-353704077</t>
  </si>
  <si>
    <t>766660182</t>
  </si>
  <si>
    <t>Montáž dveřních křídel otvíravých jednokřídlových š přes 0,8 m požárních do obložkové zárubně</t>
  </si>
  <si>
    <t>943845878</t>
  </si>
  <si>
    <t>SLD.0011250.URSR001</t>
  </si>
  <si>
    <t>dveře vnitřní požárně odolné,odolnost EI (EW) 30 DP3,1křídlové 90 x 197 cm dle specifikace investorem včetmě samozavírače</t>
  </si>
  <si>
    <t>298746351</t>
  </si>
  <si>
    <t>-1676579517</t>
  </si>
  <si>
    <t>-1165960043</t>
  </si>
  <si>
    <t>1356700541</t>
  </si>
  <si>
    <t>-490012466</t>
  </si>
  <si>
    <t>-1483285496</t>
  </si>
  <si>
    <t>-1366636996</t>
  </si>
  <si>
    <t>704320590</t>
  </si>
  <si>
    <t>1248768728</t>
  </si>
  <si>
    <t>1618363293</t>
  </si>
  <si>
    <t>1877683891</t>
  </si>
  <si>
    <t>2131356485</t>
  </si>
  <si>
    <t>2117767160</t>
  </si>
  <si>
    <t>-1075320570</t>
  </si>
  <si>
    <t>1404087905</t>
  </si>
  <si>
    <t>1509589737</t>
  </si>
  <si>
    <t>1031814349</t>
  </si>
  <si>
    <t>1065675670</t>
  </si>
  <si>
    <t>257908882</t>
  </si>
  <si>
    <t>-477480678</t>
  </si>
  <si>
    <t>2119366441</t>
  </si>
  <si>
    <t>-1316846421</t>
  </si>
  <si>
    <t>-536408783</t>
  </si>
  <si>
    <t>1544573619</t>
  </si>
  <si>
    <t>1641586620</t>
  </si>
  <si>
    <t>-506720714</t>
  </si>
  <si>
    <t>1101628743</t>
  </si>
  <si>
    <t>-1408942590</t>
  </si>
  <si>
    <t>688045195</t>
  </si>
  <si>
    <t>-1742233760</t>
  </si>
  <si>
    <t>616184214</t>
  </si>
  <si>
    <t>2028395374</t>
  </si>
  <si>
    <t>-1499134621</t>
  </si>
  <si>
    <t>-2030385240</t>
  </si>
  <si>
    <t>114232336</t>
  </si>
  <si>
    <t>347366942</t>
  </si>
  <si>
    <t>-1574960984</t>
  </si>
  <si>
    <t>1333122346</t>
  </si>
  <si>
    <t>-1825865314</t>
  </si>
  <si>
    <t>-1051727181</t>
  </si>
  <si>
    <t>-1727730536</t>
  </si>
  <si>
    <t>1288304424</t>
  </si>
  <si>
    <t>-987739669</t>
  </si>
  <si>
    <t>-268162078</t>
  </si>
  <si>
    <t>-194544359</t>
  </si>
  <si>
    <t>1771824440</t>
  </si>
  <si>
    <t>1315030531</t>
  </si>
  <si>
    <t>787</t>
  </si>
  <si>
    <t>Dokončovací práce - zasklívání</t>
  </si>
  <si>
    <t>787601932R001</t>
  </si>
  <si>
    <t>Zasklení, nebo doplnění okna po VZT odvětrání kuchyně</t>
  </si>
  <si>
    <t>-1073731605</t>
  </si>
  <si>
    <t>-223129214</t>
  </si>
  <si>
    <t>-1665745884</t>
  </si>
  <si>
    <t>08 - Ordinace ZTI</t>
  </si>
  <si>
    <t>-2092904364</t>
  </si>
  <si>
    <t>424115218</t>
  </si>
  <si>
    <t>104330322</t>
  </si>
  <si>
    <t>-934073456</t>
  </si>
  <si>
    <t>577380284</t>
  </si>
  <si>
    <t>1051397367</t>
  </si>
  <si>
    <t>-1333601861</t>
  </si>
  <si>
    <t>-909895906</t>
  </si>
  <si>
    <t>-578057480</t>
  </si>
  <si>
    <t>-268254134</t>
  </si>
  <si>
    <t>-206342951</t>
  </si>
  <si>
    <t>1383804357</t>
  </si>
  <si>
    <t>1060564203</t>
  </si>
  <si>
    <t>349409434</t>
  </si>
  <si>
    <t>-713100401</t>
  </si>
  <si>
    <t>463817760</t>
  </si>
  <si>
    <t>-2079307448</t>
  </si>
  <si>
    <t>-1358542863</t>
  </si>
  <si>
    <t>399968364</t>
  </si>
  <si>
    <t>-1171668099</t>
  </si>
  <si>
    <t>1230049944</t>
  </si>
  <si>
    <t>412241670</t>
  </si>
  <si>
    <t>-861796307</t>
  </si>
  <si>
    <t>09 - Ordinace elektro</t>
  </si>
  <si>
    <t>1792644873</t>
  </si>
  <si>
    <t>-1618570431</t>
  </si>
  <si>
    <t>1097183024</t>
  </si>
  <si>
    <t>-307641354</t>
  </si>
  <si>
    <t>541579279</t>
  </si>
  <si>
    <t>180148793</t>
  </si>
  <si>
    <t>232043198</t>
  </si>
  <si>
    <t>-1010258422</t>
  </si>
  <si>
    <t>265909027</t>
  </si>
  <si>
    <t>-286960962</t>
  </si>
  <si>
    <t>-1869813641</t>
  </si>
  <si>
    <t>914891236</t>
  </si>
  <si>
    <t>-718608583</t>
  </si>
  <si>
    <t>930067217</t>
  </si>
  <si>
    <t>-1106239616</t>
  </si>
  <si>
    <t>-1792600486</t>
  </si>
  <si>
    <t>1144092270</t>
  </si>
  <si>
    <t>1888945994</t>
  </si>
  <si>
    <t>-266961424</t>
  </si>
  <si>
    <t>637466107</t>
  </si>
  <si>
    <t>Sada instalačních rámečků</t>
  </si>
  <si>
    <t>-1593449753</t>
  </si>
  <si>
    <t>-799343291</t>
  </si>
  <si>
    <t>-165929231</t>
  </si>
  <si>
    <t>1166248259</t>
  </si>
  <si>
    <t>1728594337</t>
  </si>
  <si>
    <t>1866942765</t>
  </si>
  <si>
    <t>1806336069</t>
  </si>
  <si>
    <t>1655416741</t>
  </si>
  <si>
    <t>LED SVÍTIDLO OFFICE 6030, 18 W 4000 K BÍLÉ, S DRIVEREM</t>
  </si>
  <si>
    <t>1911575910</t>
  </si>
  <si>
    <t>LED SVÍTIDLO MOLD R16 - 16W, 4000K</t>
  </si>
  <si>
    <t>76871325</t>
  </si>
  <si>
    <t>310247181</t>
  </si>
  <si>
    <t>1172763407</t>
  </si>
  <si>
    <t>2132961306</t>
  </si>
  <si>
    <t>1810733439</t>
  </si>
  <si>
    <t>-1545124042</t>
  </si>
  <si>
    <t>728272701</t>
  </si>
  <si>
    <t>-123190025</t>
  </si>
  <si>
    <t>108575657</t>
  </si>
  <si>
    <t>-2089444521</t>
  </si>
  <si>
    <t>635891554</t>
  </si>
  <si>
    <t>-1218704623</t>
  </si>
  <si>
    <t>2116828555</t>
  </si>
  <si>
    <t>-1812941918</t>
  </si>
  <si>
    <t>-1074917666</t>
  </si>
  <si>
    <t>1371969558</t>
  </si>
  <si>
    <t>1484230673</t>
  </si>
  <si>
    <t>-882010591</t>
  </si>
  <si>
    <t>1711146041</t>
  </si>
  <si>
    <t>2063695675</t>
  </si>
  <si>
    <t>-568681871</t>
  </si>
  <si>
    <t>475938375</t>
  </si>
  <si>
    <t>-1358522048</t>
  </si>
  <si>
    <t>-2036998270</t>
  </si>
  <si>
    <t>-1218657578</t>
  </si>
  <si>
    <t>455725774</t>
  </si>
  <si>
    <t>-384416837</t>
  </si>
  <si>
    <t>Sada pro přivolání pomoci tělesně postiženým osobám (podle vyhlášky č. 398/2009 Sb. o bezbariérovém užívání staveb)</t>
  </si>
  <si>
    <t>-92437547</t>
  </si>
  <si>
    <t>kabeláž k sadě pro přivolání pomoci</t>
  </si>
  <si>
    <t>-401558451</t>
  </si>
  <si>
    <t>1301050542</t>
  </si>
  <si>
    <t>-675172343</t>
  </si>
  <si>
    <t>722832645</t>
  </si>
  <si>
    <t>-1793849773</t>
  </si>
  <si>
    <t>924674124</t>
  </si>
  <si>
    <t>-284999184</t>
  </si>
  <si>
    <t>-66208759</t>
  </si>
  <si>
    <t>-1015419205</t>
  </si>
  <si>
    <t>-72501467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</si>
</sst>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10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16"/>
      <c r="BE5" s="191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9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16"/>
      <c r="BE6" s="192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92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92"/>
      <c r="BS8" s="13" t="s">
        <v>6</v>
      </c>
    </row>
    <row r="9" spans="1:74" ht="14.45" customHeight="1">
      <c r="B9" s="16"/>
      <c r="AR9" s="16"/>
      <c r="BE9" s="192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92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92"/>
      <c r="BS11" s="13" t="s">
        <v>6</v>
      </c>
    </row>
    <row r="12" spans="1:74" ht="6.95" customHeight="1">
      <c r="B12" s="16"/>
      <c r="AR12" s="16"/>
      <c r="BE12" s="192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92"/>
      <c r="BS13" s="13" t="s">
        <v>6</v>
      </c>
    </row>
    <row r="14" spans="1:74" ht="12.75">
      <c r="B14" s="16"/>
      <c r="E14" s="197" t="s">
        <v>29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3" t="s">
        <v>27</v>
      </c>
      <c r="AN14" s="25" t="s">
        <v>29</v>
      </c>
      <c r="AR14" s="16"/>
      <c r="BE14" s="192"/>
      <c r="BS14" s="13" t="s">
        <v>6</v>
      </c>
    </row>
    <row r="15" spans="1:74" ht="6.95" customHeight="1">
      <c r="B15" s="16"/>
      <c r="AR15" s="16"/>
      <c r="BE15" s="192"/>
      <c r="BS15" s="13" t="s">
        <v>3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92"/>
      <c r="BS16" s="13" t="s">
        <v>3</v>
      </c>
    </row>
    <row r="17" spans="2:71" ht="18.399999999999999" customHeight="1">
      <c r="B17" s="16"/>
      <c r="E17" s="21" t="s">
        <v>26</v>
      </c>
      <c r="AK17" s="23" t="s">
        <v>27</v>
      </c>
      <c r="AN17" s="21" t="s">
        <v>1</v>
      </c>
      <c r="AR17" s="16"/>
      <c r="BE17" s="192"/>
      <c r="BS17" s="13" t="s">
        <v>31</v>
      </c>
    </row>
    <row r="18" spans="2:71" ht="6.95" customHeight="1">
      <c r="B18" s="16"/>
      <c r="AR18" s="16"/>
      <c r="BE18" s="192"/>
      <c r="BS18" s="13" t="s">
        <v>6</v>
      </c>
    </row>
    <row r="19" spans="2:71" ht="12" customHeight="1">
      <c r="B19" s="16"/>
      <c r="D19" s="23" t="s">
        <v>32</v>
      </c>
      <c r="AK19" s="23" t="s">
        <v>25</v>
      </c>
      <c r="AN19" s="21" t="s">
        <v>1</v>
      </c>
      <c r="AR19" s="16"/>
      <c r="BE19" s="192"/>
      <c r="BS19" s="13" t="s">
        <v>6</v>
      </c>
    </row>
    <row r="20" spans="2:71" ht="18.399999999999999" customHeight="1">
      <c r="B20" s="16"/>
      <c r="E20" s="21" t="s">
        <v>26</v>
      </c>
      <c r="AK20" s="23" t="s">
        <v>27</v>
      </c>
      <c r="AN20" s="21" t="s">
        <v>1</v>
      </c>
      <c r="AR20" s="16"/>
      <c r="BE20" s="192"/>
      <c r="BS20" s="13" t="s">
        <v>31</v>
      </c>
    </row>
    <row r="21" spans="2:71" ht="6.95" customHeight="1">
      <c r="B21" s="16"/>
      <c r="AR21" s="16"/>
      <c r="BE21" s="192"/>
    </row>
    <row r="22" spans="2:71" ht="12" customHeight="1">
      <c r="B22" s="16"/>
      <c r="D22" s="23" t="s">
        <v>33</v>
      </c>
      <c r="AR22" s="16"/>
      <c r="BE22" s="192"/>
    </row>
    <row r="23" spans="2:71" ht="16.5" customHeight="1">
      <c r="B23" s="16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6"/>
      <c r="BE23" s="192"/>
    </row>
    <row r="24" spans="2:71" ht="6.95" customHeight="1">
      <c r="B24" s="16"/>
      <c r="AR24" s="16"/>
      <c r="BE24" s="19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2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0">
        <f>ROUND(AG94,2)</f>
        <v>0</v>
      </c>
      <c r="AL26" s="201"/>
      <c r="AM26" s="201"/>
      <c r="AN26" s="201"/>
      <c r="AO26" s="201"/>
      <c r="AR26" s="28"/>
      <c r="BE26" s="192"/>
    </row>
    <row r="27" spans="2:71" s="1" customFormat="1" ht="6.95" customHeight="1">
      <c r="B27" s="28"/>
      <c r="AR27" s="28"/>
      <c r="BE27" s="192"/>
    </row>
    <row r="28" spans="2:71" s="1" customFormat="1" ht="12.75">
      <c r="B28" s="28"/>
      <c r="L28" s="202" t="s">
        <v>35</v>
      </c>
      <c r="M28" s="202"/>
      <c r="N28" s="202"/>
      <c r="O28" s="202"/>
      <c r="P28" s="202"/>
      <c r="W28" s="202" t="s">
        <v>36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37</v>
      </c>
      <c r="AL28" s="202"/>
      <c r="AM28" s="202"/>
      <c r="AN28" s="202"/>
      <c r="AO28" s="202"/>
      <c r="AR28" s="28"/>
      <c r="BE28" s="192"/>
    </row>
    <row r="29" spans="2:71" s="2" customFormat="1" ht="14.45" customHeight="1">
      <c r="B29" s="32"/>
      <c r="D29" s="23" t="s">
        <v>38</v>
      </c>
      <c r="F29" s="23" t="s">
        <v>39</v>
      </c>
      <c r="L29" s="205">
        <v>0.21</v>
      </c>
      <c r="M29" s="204"/>
      <c r="N29" s="204"/>
      <c r="O29" s="204"/>
      <c r="P29" s="204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3">
        <f>ROUND(AV94, 2)</f>
        <v>0</v>
      </c>
      <c r="AL29" s="204"/>
      <c r="AM29" s="204"/>
      <c r="AN29" s="204"/>
      <c r="AO29" s="204"/>
      <c r="AR29" s="32"/>
      <c r="BE29" s="193"/>
    </row>
    <row r="30" spans="2:71" s="2" customFormat="1" ht="14.45" customHeight="1">
      <c r="B30" s="32"/>
      <c r="F30" s="23" t="s">
        <v>40</v>
      </c>
      <c r="L30" s="205">
        <v>0.12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32"/>
      <c r="BE30" s="193"/>
    </row>
    <row r="31" spans="2:71" s="2" customFormat="1" ht="14.45" hidden="1" customHeight="1">
      <c r="B31" s="32"/>
      <c r="F31" s="23" t="s">
        <v>41</v>
      </c>
      <c r="L31" s="205">
        <v>0.21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32"/>
      <c r="BE31" s="193"/>
    </row>
    <row r="32" spans="2:71" s="2" customFormat="1" ht="14.45" hidden="1" customHeight="1">
      <c r="B32" s="32"/>
      <c r="F32" s="23" t="s">
        <v>42</v>
      </c>
      <c r="L32" s="205">
        <v>0.12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32"/>
      <c r="BE32" s="193"/>
    </row>
    <row r="33" spans="2:57" s="2" customFormat="1" ht="14.45" hidden="1" customHeight="1">
      <c r="B33" s="32"/>
      <c r="F33" s="23" t="s">
        <v>43</v>
      </c>
      <c r="L33" s="205">
        <v>0</v>
      </c>
      <c r="M33" s="204"/>
      <c r="N33" s="204"/>
      <c r="O33" s="204"/>
      <c r="P33" s="204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v>0</v>
      </c>
      <c r="AL33" s="204"/>
      <c r="AM33" s="204"/>
      <c r="AN33" s="204"/>
      <c r="AO33" s="204"/>
      <c r="AR33" s="32"/>
      <c r="BE33" s="193"/>
    </row>
    <row r="34" spans="2:57" s="1" customFormat="1" ht="6.95" customHeight="1">
      <c r="B34" s="28"/>
      <c r="AR34" s="28"/>
      <c r="BE34" s="192"/>
    </row>
    <row r="35" spans="2:57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09" t="s">
        <v>46</v>
      </c>
      <c r="Y35" s="207"/>
      <c r="Z35" s="207"/>
      <c r="AA35" s="207"/>
      <c r="AB35" s="207"/>
      <c r="AC35" s="35"/>
      <c r="AD35" s="35"/>
      <c r="AE35" s="35"/>
      <c r="AF35" s="35"/>
      <c r="AG35" s="35"/>
      <c r="AH35" s="35"/>
      <c r="AI35" s="35"/>
      <c r="AJ35" s="35"/>
      <c r="AK35" s="206">
        <f>SUM(AK26:AK33)</f>
        <v>0</v>
      </c>
      <c r="AL35" s="207"/>
      <c r="AM35" s="207"/>
      <c r="AN35" s="207"/>
      <c r="AO35" s="208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2025/03/12</v>
      </c>
      <c r="AR84" s="44"/>
    </row>
    <row r="85" spans="1:91" s="4" customFormat="1" ht="36.950000000000003" customHeight="1">
      <c r="B85" s="45"/>
      <c r="C85" s="46" t="s">
        <v>16</v>
      </c>
      <c r="L85" s="172" t="str">
        <f>K6</f>
        <v>STOMATOLOGIE A ORDINACE V OBJEKTU KD HULÍN</v>
      </c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HULÍN</v>
      </c>
      <c r="AI87" s="23" t="s">
        <v>22</v>
      </c>
      <c r="AM87" s="174" t="str">
        <f>IF(AN8= "","",AN8)</f>
        <v>12. 3. 2025</v>
      </c>
      <c r="AN87" s="17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30</v>
      </c>
      <c r="AM89" s="175" t="str">
        <f>IF(E17="","",E17)</f>
        <v xml:space="preserve"> </v>
      </c>
      <c r="AN89" s="176"/>
      <c r="AO89" s="176"/>
      <c r="AP89" s="176"/>
      <c r="AR89" s="28"/>
      <c r="AS89" s="177" t="s">
        <v>54</v>
      </c>
      <c r="AT89" s="17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32</v>
      </c>
      <c r="AM90" s="175" t="str">
        <f>IF(E20="","",E20)</f>
        <v xml:space="preserve"> </v>
      </c>
      <c r="AN90" s="176"/>
      <c r="AO90" s="176"/>
      <c r="AP90" s="176"/>
      <c r="AR90" s="28"/>
      <c r="AS90" s="179"/>
      <c r="AT90" s="180"/>
      <c r="BD90" s="52"/>
    </row>
    <row r="91" spans="1:91" s="1" customFormat="1" ht="10.9" customHeight="1">
      <c r="B91" s="28"/>
      <c r="AR91" s="28"/>
      <c r="AS91" s="179"/>
      <c r="AT91" s="180"/>
      <c r="BD91" s="52"/>
    </row>
    <row r="92" spans="1:91" s="1" customFormat="1" ht="29.25" customHeight="1">
      <c r="B92" s="28"/>
      <c r="C92" s="181" t="s">
        <v>55</v>
      </c>
      <c r="D92" s="182"/>
      <c r="E92" s="182"/>
      <c r="F92" s="182"/>
      <c r="G92" s="182"/>
      <c r="H92" s="53"/>
      <c r="I92" s="184" t="s">
        <v>56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3" t="s">
        <v>57</v>
      </c>
      <c r="AH92" s="182"/>
      <c r="AI92" s="182"/>
      <c r="AJ92" s="182"/>
      <c r="AK92" s="182"/>
      <c r="AL92" s="182"/>
      <c r="AM92" s="182"/>
      <c r="AN92" s="184" t="s">
        <v>58</v>
      </c>
      <c r="AO92" s="182"/>
      <c r="AP92" s="185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9">
        <f>ROUND(SUM(AG95:AG103),2)</f>
        <v>0</v>
      </c>
      <c r="AH94" s="189"/>
      <c r="AI94" s="189"/>
      <c r="AJ94" s="189"/>
      <c r="AK94" s="189"/>
      <c r="AL94" s="189"/>
      <c r="AM94" s="189"/>
      <c r="AN94" s="190">
        <f t="shared" ref="AN94:AN103" si="0">SUM(AG94,AT94)</f>
        <v>0</v>
      </c>
      <c r="AO94" s="190"/>
      <c r="AP94" s="190"/>
      <c r="AQ94" s="63" t="s">
        <v>1</v>
      </c>
      <c r="AR94" s="59"/>
      <c r="AS94" s="64">
        <f>ROUND(SUM(AS95:AS103),2)</f>
        <v>0</v>
      </c>
      <c r="AT94" s="65">
        <f t="shared" ref="AT94:AT103" si="1">ROUND(SUM(AV94:AW94),2)</f>
        <v>0</v>
      </c>
      <c r="AU94" s="66">
        <f>ROUND(SUM(AU95:AU103),5)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ROUND(SUM(AZ95:AZ103),2)</f>
        <v>0</v>
      </c>
      <c r="BA94" s="65">
        <f>ROUND(SUM(BA95:BA103),2)</f>
        <v>0</v>
      </c>
      <c r="BB94" s="65">
        <f>ROUND(SUM(BB95:BB103),2)</f>
        <v>0</v>
      </c>
      <c r="BC94" s="65">
        <f>ROUND(SUM(BC95:BC103),2)</f>
        <v>0</v>
      </c>
      <c r="BD94" s="67">
        <f>ROUND(SUM(BD95:BD103),2)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16.5" customHeight="1">
      <c r="A95" s="70" t="s">
        <v>78</v>
      </c>
      <c r="B95" s="71"/>
      <c r="C95" s="72"/>
      <c r="D95" s="186" t="s">
        <v>79</v>
      </c>
      <c r="E95" s="186"/>
      <c r="F95" s="186"/>
      <c r="G95" s="186"/>
      <c r="H95" s="186"/>
      <c r="I95" s="73"/>
      <c r="J95" s="186" t="s">
        <v>80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7">
        <f>'01 - Stomatologie stavba'!J32</f>
        <v>0</v>
      </c>
      <c r="AH95" s="188"/>
      <c r="AI95" s="188"/>
      <c r="AJ95" s="188"/>
      <c r="AK95" s="188"/>
      <c r="AL95" s="188"/>
      <c r="AM95" s="188"/>
      <c r="AN95" s="187">
        <f t="shared" si="0"/>
        <v>0</v>
      </c>
      <c r="AO95" s="188"/>
      <c r="AP95" s="188"/>
      <c r="AQ95" s="74" t="s">
        <v>81</v>
      </c>
      <c r="AR95" s="71"/>
      <c r="AS95" s="75">
        <v>0</v>
      </c>
      <c r="AT95" s="76">
        <f t="shared" si="1"/>
        <v>0</v>
      </c>
      <c r="AU95" s="77">
        <f>'01 - Stomatologie stavba'!P148</f>
        <v>0</v>
      </c>
      <c r="AV95" s="76">
        <f>'01 - Stomatologie stavba'!J35</f>
        <v>0</v>
      </c>
      <c r="AW95" s="76">
        <f>'01 - Stomatologie stavba'!J36</f>
        <v>0</v>
      </c>
      <c r="AX95" s="76">
        <f>'01 - Stomatologie stavba'!J37</f>
        <v>0</v>
      </c>
      <c r="AY95" s="76">
        <f>'01 - Stomatologie stavba'!J38</f>
        <v>0</v>
      </c>
      <c r="AZ95" s="76">
        <f>'01 - Stomatologie stavba'!F35</f>
        <v>0</v>
      </c>
      <c r="BA95" s="76">
        <f>'01 - Stomatologie stavba'!F36</f>
        <v>0</v>
      </c>
      <c r="BB95" s="76">
        <f>'01 - Stomatologie stavba'!F37</f>
        <v>0</v>
      </c>
      <c r="BC95" s="76">
        <f>'01 - Stomatologie stavba'!F38</f>
        <v>0</v>
      </c>
      <c r="BD95" s="78">
        <f>'01 - Stomatologie stavba'!F39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6" customFormat="1" ht="16.5" customHeight="1">
      <c r="A96" s="70" t="s">
        <v>78</v>
      </c>
      <c r="B96" s="71"/>
      <c r="C96" s="72"/>
      <c r="D96" s="186" t="s">
        <v>85</v>
      </c>
      <c r="E96" s="186"/>
      <c r="F96" s="186"/>
      <c r="G96" s="186"/>
      <c r="H96" s="186"/>
      <c r="I96" s="73"/>
      <c r="J96" s="186" t="s">
        <v>86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7">
        <f>'02 - Stomatologie ZTI'!J32</f>
        <v>0</v>
      </c>
      <c r="AH96" s="188"/>
      <c r="AI96" s="188"/>
      <c r="AJ96" s="188"/>
      <c r="AK96" s="188"/>
      <c r="AL96" s="188"/>
      <c r="AM96" s="188"/>
      <c r="AN96" s="187">
        <f t="shared" si="0"/>
        <v>0</v>
      </c>
      <c r="AO96" s="188"/>
      <c r="AP96" s="188"/>
      <c r="AQ96" s="74" t="s">
        <v>81</v>
      </c>
      <c r="AR96" s="71"/>
      <c r="AS96" s="75">
        <v>0</v>
      </c>
      <c r="AT96" s="76">
        <f t="shared" si="1"/>
        <v>0</v>
      </c>
      <c r="AU96" s="77">
        <f>'02 - Stomatologie ZTI'!P130</f>
        <v>0</v>
      </c>
      <c r="AV96" s="76">
        <f>'02 - Stomatologie ZTI'!J35</f>
        <v>0</v>
      </c>
      <c r="AW96" s="76">
        <f>'02 - Stomatologie ZTI'!J36</f>
        <v>0</v>
      </c>
      <c r="AX96" s="76">
        <f>'02 - Stomatologie ZTI'!J37</f>
        <v>0</v>
      </c>
      <c r="AY96" s="76">
        <f>'02 - Stomatologie ZTI'!J38</f>
        <v>0</v>
      </c>
      <c r="AZ96" s="76">
        <f>'02 - Stomatologie ZTI'!F35</f>
        <v>0</v>
      </c>
      <c r="BA96" s="76">
        <f>'02 - Stomatologie ZTI'!F36</f>
        <v>0</v>
      </c>
      <c r="BB96" s="76">
        <f>'02 - Stomatologie ZTI'!F37</f>
        <v>0</v>
      </c>
      <c r="BC96" s="76">
        <f>'02 - Stomatologie ZTI'!F38</f>
        <v>0</v>
      </c>
      <c r="BD96" s="78">
        <f>'02 - Stomatologie ZTI'!F39</f>
        <v>0</v>
      </c>
      <c r="BT96" s="79" t="s">
        <v>82</v>
      </c>
      <c r="BV96" s="79" t="s">
        <v>76</v>
      </c>
      <c r="BW96" s="79" t="s">
        <v>87</v>
      </c>
      <c r="BX96" s="79" t="s">
        <v>4</v>
      </c>
      <c r="CL96" s="79" t="s">
        <v>1</v>
      </c>
      <c r="CM96" s="79" t="s">
        <v>84</v>
      </c>
    </row>
    <row r="97" spans="1:91" s="6" customFormat="1" ht="16.5" customHeight="1">
      <c r="A97" s="70" t="s">
        <v>78</v>
      </c>
      <c r="B97" s="71"/>
      <c r="C97" s="72"/>
      <c r="D97" s="186" t="s">
        <v>88</v>
      </c>
      <c r="E97" s="186"/>
      <c r="F97" s="186"/>
      <c r="G97" s="186"/>
      <c r="H97" s="186"/>
      <c r="I97" s="73"/>
      <c r="J97" s="186" t="s">
        <v>89</v>
      </c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7">
        <f>'03 - VZT a chlazení'!J32</f>
        <v>0</v>
      </c>
      <c r="AH97" s="188"/>
      <c r="AI97" s="188"/>
      <c r="AJ97" s="188"/>
      <c r="AK97" s="188"/>
      <c r="AL97" s="188"/>
      <c r="AM97" s="188"/>
      <c r="AN97" s="187">
        <f t="shared" si="0"/>
        <v>0</v>
      </c>
      <c r="AO97" s="188"/>
      <c r="AP97" s="188"/>
      <c r="AQ97" s="74" t="s">
        <v>81</v>
      </c>
      <c r="AR97" s="71"/>
      <c r="AS97" s="75">
        <v>0</v>
      </c>
      <c r="AT97" s="76">
        <f t="shared" si="1"/>
        <v>0</v>
      </c>
      <c r="AU97" s="77">
        <f>'03 - VZT a chlazení'!P132</f>
        <v>0</v>
      </c>
      <c r="AV97" s="76">
        <f>'03 - VZT a chlazení'!J35</f>
        <v>0</v>
      </c>
      <c r="AW97" s="76">
        <f>'03 - VZT a chlazení'!J36</f>
        <v>0</v>
      </c>
      <c r="AX97" s="76">
        <f>'03 - VZT a chlazení'!J37</f>
        <v>0</v>
      </c>
      <c r="AY97" s="76">
        <f>'03 - VZT a chlazení'!J38</f>
        <v>0</v>
      </c>
      <c r="AZ97" s="76">
        <f>'03 - VZT a chlazení'!F35</f>
        <v>0</v>
      </c>
      <c r="BA97" s="76">
        <f>'03 - VZT a chlazení'!F36</f>
        <v>0</v>
      </c>
      <c r="BB97" s="76">
        <f>'03 - VZT a chlazení'!F37</f>
        <v>0</v>
      </c>
      <c r="BC97" s="76">
        <f>'03 - VZT a chlazení'!F38</f>
        <v>0</v>
      </c>
      <c r="BD97" s="78">
        <f>'03 - VZT a chlazení'!F39</f>
        <v>0</v>
      </c>
      <c r="BT97" s="79" t="s">
        <v>82</v>
      </c>
      <c r="BV97" s="79" t="s">
        <v>76</v>
      </c>
      <c r="BW97" s="79" t="s">
        <v>90</v>
      </c>
      <c r="BX97" s="79" t="s">
        <v>4</v>
      </c>
      <c r="CL97" s="79" t="s">
        <v>1</v>
      </c>
      <c r="CM97" s="79" t="s">
        <v>84</v>
      </c>
    </row>
    <row r="98" spans="1:91" s="6" customFormat="1" ht="16.5" customHeight="1">
      <c r="A98" s="70" t="s">
        <v>78</v>
      </c>
      <c r="B98" s="71"/>
      <c r="C98" s="72"/>
      <c r="D98" s="186" t="s">
        <v>91</v>
      </c>
      <c r="E98" s="186"/>
      <c r="F98" s="186"/>
      <c r="G98" s="186"/>
      <c r="H98" s="186"/>
      <c r="I98" s="73"/>
      <c r="J98" s="186" t="s">
        <v>92</v>
      </c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7">
        <f>'04 - Stomatologie elektro'!J32</f>
        <v>0</v>
      </c>
      <c r="AH98" s="188"/>
      <c r="AI98" s="188"/>
      <c r="AJ98" s="188"/>
      <c r="AK98" s="188"/>
      <c r="AL98" s="188"/>
      <c r="AM98" s="188"/>
      <c r="AN98" s="187">
        <f t="shared" si="0"/>
        <v>0</v>
      </c>
      <c r="AO98" s="188"/>
      <c r="AP98" s="188"/>
      <c r="AQ98" s="74" t="s">
        <v>81</v>
      </c>
      <c r="AR98" s="71"/>
      <c r="AS98" s="75">
        <v>0</v>
      </c>
      <c r="AT98" s="76">
        <f t="shared" si="1"/>
        <v>0</v>
      </c>
      <c r="AU98" s="77">
        <f>'04 - Stomatologie elektro'!P136</f>
        <v>0</v>
      </c>
      <c r="AV98" s="76">
        <f>'04 - Stomatologie elektro'!J35</f>
        <v>0</v>
      </c>
      <c r="AW98" s="76">
        <f>'04 - Stomatologie elektro'!J36</f>
        <v>0</v>
      </c>
      <c r="AX98" s="76">
        <f>'04 - Stomatologie elektro'!J37</f>
        <v>0</v>
      </c>
      <c r="AY98" s="76">
        <f>'04 - Stomatologie elektro'!J38</f>
        <v>0</v>
      </c>
      <c r="AZ98" s="76">
        <f>'04 - Stomatologie elektro'!F35</f>
        <v>0</v>
      </c>
      <c r="BA98" s="76">
        <f>'04 - Stomatologie elektro'!F36</f>
        <v>0</v>
      </c>
      <c r="BB98" s="76">
        <f>'04 - Stomatologie elektro'!F37</f>
        <v>0</v>
      </c>
      <c r="BC98" s="76">
        <f>'04 - Stomatologie elektro'!F38</f>
        <v>0</v>
      </c>
      <c r="BD98" s="78">
        <f>'04 - Stomatologie elektro'!F39</f>
        <v>0</v>
      </c>
      <c r="BT98" s="79" t="s">
        <v>82</v>
      </c>
      <c r="BV98" s="79" t="s">
        <v>76</v>
      </c>
      <c r="BW98" s="79" t="s">
        <v>93</v>
      </c>
      <c r="BX98" s="79" t="s">
        <v>4</v>
      </c>
      <c r="CL98" s="79" t="s">
        <v>1</v>
      </c>
      <c r="CM98" s="79" t="s">
        <v>84</v>
      </c>
    </row>
    <row r="99" spans="1:91" s="6" customFormat="1" ht="24.75" customHeight="1">
      <c r="A99" s="70" t="s">
        <v>78</v>
      </c>
      <c r="B99" s="71"/>
      <c r="C99" s="72"/>
      <c r="D99" s="186" t="s">
        <v>94</v>
      </c>
      <c r="E99" s="186"/>
      <c r="F99" s="186"/>
      <c r="G99" s="186"/>
      <c r="H99" s="186"/>
      <c r="I99" s="73"/>
      <c r="J99" s="186" t="s">
        <v>95</v>
      </c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7">
        <f>'05 - Stomatologie- techno...'!J32</f>
        <v>0</v>
      </c>
      <c r="AH99" s="188"/>
      <c r="AI99" s="188"/>
      <c r="AJ99" s="188"/>
      <c r="AK99" s="188"/>
      <c r="AL99" s="188"/>
      <c r="AM99" s="188"/>
      <c r="AN99" s="187">
        <f t="shared" si="0"/>
        <v>0</v>
      </c>
      <c r="AO99" s="188"/>
      <c r="AP99" s="188"/>
      <c r="AQ99" s="74" t="s">
        <v>81</v>
      </c>
      <c r="AR99" s="71"/>
      <c r="AS99" s="75">
        <v>0</v>
      </c>
      <c r="AT99" s="76">
        <f t="shared" si="1"/>
        <v>0</v>
      </c>
      <c r="AU99" s="77">
        <f>'05 - Stomatologie- techno...'!P129</f>
        <v>0</v>
      </c>
      <c r="AV99" s="76">
        <f>'05 - Stomatologie- techno...'!J35</f>
        <v>0</v>
      </c>
      <c r="AW99" s="76">
        <f>'05 - Stomatologie- techno...'!J36</f>
        <v>0</v>
      </c>
      <c r="AX99" s="76">
        <f>'05 - Stomatologie- techno...'!J37</f>
        <v>0</v>
      </c>
      <c r="AY99" s="76">
        <f>'05 - Stomatologie- techno...'!J38</f>
        <v>0</v>
      </c>
      <c r="AZ99" s="76">
        <f>'05 - Stomatologie- techno...'!F35</f>
        <v>0</v>
      </c>
      <c r="BA99" s="76">
        <f>'05 - Stomatologie- techno...'!F36</f>
        <v>0</v>
      </c>
      <c r="BB99" s="76">
        <f>'05 - Stomatologie- techno...'!F37</f>
        <v>0</v>
      </c>
      <c r="BC99" s="76">
        <f>'05 - Stomatologie- techno...'!F38</f>
        <v>0</v>
      </c>
      <c r="BD99" s="78">
        <f>'05 - Stomatologie- techno...'!F39</f>
        <v>0</v>
      </c>
      <c r="BT99" s="79" t="s">
        <v>82</v>
      </c>
      <c r="BV99" s="79" t="s">
        <v>76</v>
      </c>
      <c r="BW99" s="79" t="s">
        <v>96</v>
      </c>
      <c r="BX99" s="79" t="s">
        <v>4</v>
      </c>
      <c r="CL99" s="79" t="s">
        <v>1</v>
      </c>
      <c r="CM99" s="79" t="s">
        <v>84</v>
      </c>
    </row>
    <row r="100" spans="1:91" s="6" customFormat="1" ht="16.5" customHeight="1">
      <c r="A100" s="70" t="s">
        <v>78</v>
      </c>
      <c r="B100" s="71"/>
      <c r="C100" s="72"/>
      <c r="D100" s="186" t="s">
        <v>97</v>
      </c>
      <c r="E100" s="186"/>
      <c r="F100" s="186"/>
      <c r="G100" s="186"/>
      <c r="H100" s="186"/>
      <c r="I100" s="73"/>
      <c r="J100" s="186" t="s">
        <v>98</v>
      </c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7">
        <f>'06 - Stomatologie- vytápění'!J32</f>
        <v>0</v>
      </c>
      <c r="AH100" s="188"/>
      <c r="AI100" s="188"/>
      <c r="AJ100" s="188"/>
      <c r="AK100" s="188"/>
      <c r="AL100" s="188"/>
      <c r="AM100" s="188"/>
      <c r="AN100" s="187">
        <f t="shared" si="0"/>
        <v>0</v>
      </c>
      <c r="AO100" s="188"/>
      <c r="AP100" s="188"/>
      <c r="AQ100" s="74" t="s">
        <v>81</v>
      </c>
      <c r="AR100" s="71"/>
      <c r="AS100" s="75">
        <v>0</v>
      </c>
      <c r="AT100" s="76">
        <f t="shared" si="1"/>
        <v>0</v>
      </c>
      <c r="AU100" s="77">
        <f>'06 - Stomatologie- vytápění'!P128</f>
        <v>0</v>
      </c>
      <c r="AV100" s="76">
        <f>'06 - Stomatologie- vytápění'!J35</f>
        <v>0</v>
      </c>
      <c r="AW100" s="76">
        <f>'06 - Stomatologie- vytápění'!J36</f>
        <v>0</v>
      </c>
      <c r="AX100" s="76">
        <f>'06 - Stomatologie- vytápění'!J37</f>
        <v>0</v>
      </c>
      <c r="AY100" s="76">
        <f>'06 - Stomatologie- vytápění'!J38</f>
        <v>0</v>
      </c>
      <c r="AZ100" s="76">
        <f>'06 - Stomatologie- vytápění'!F35</f>
        <v>0</v>
      </c>
      <c r="BA100" s="76">
        <f>'06 - Stomatologie- vytápění'!F36</f>
        <v>0</v>
      </c>
      <c r="BB100" s="76">
        <f>'06 - Stomatologie- vytápění'!F37</f>
        <v>0</v>
      </c>
      <c r="BC100" s="76">
        <f>'06 - Stomatologie- vytápění'!F38</f>
        <v>0</v>
      </c>
      <c r="BD100" s="78">
        <f>'06 - Stomatologie- vytápění'!F39</f>
        <v>0</v>
      </c>
      <c r="BT100" s="79" t="s">
        <v>82</v>
      </c>
      <c r="BV100" s="79" t="s">
        <v>76</v>
      </c>
      <c r="BW100" s="79" t="s">
        <v>99</v>
      </c>
      <c r="BX100" s="79" t="s">
        <v>4</v>
      </c>
      <c r="CL100" s="79" t="s">
        <v>1</v>
      </c>
      <c r="CM100" s="79" t="s">
        <v>84</v>
      </c>
    </row>
    <row r="101" spans="1:91" s="6" customFormat="1" ht="16.5" customHeight="1">
      <c r="A101" s="70" t="s">
        <v>78</v>
      </c>
      <c r="B101" s="71"/>
      <c r="C101" s="72"/>
      <c r="D101" s="186" t="s">
        <v>100</v>
      </c>
      <c r="E101" s="186"/>
      <c r="F101" s="186"/>
      <c r="G101" s="186"/>
      <c r="H101" s="186"/>
      <c r="I101" s="73"/>
      <c r="J101" s="186" t="s">
        <v>101</v>
      </c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7">
        <f>'07 - Ordinace stavba'!J32</f>
        <v>0</v>
      </c>
      <c r="AH101" s="188"/>
      <c r="AI101" s="188"/>
      <c r="AJ101" s="188"/>
      <c r="AK101" s="188"/>
      <c r="AL101" s="188"/>
      <c r="AM101" s="188"/>
      <c r="AN101" s="187">
        <f t="shared" si="0"/>
        <v>0</v>
      </c>
      <c r="AO101" s="188"/>
      <c r="AP101" s="188"/>
      <c r="AQ101" s="74" t="s">
        <v>81</v>
      </c>
      <c r="AR101" s="71"/>
      <c r="AS101" s="75">
        <v>0</v>
      </c>
      <c r="AT101" s="76">
        <f t="shared" si="1"/>
        <v>0</v>
      </c>
      <c r="AU101" s="77">
        <f>'07 - Ordinace stavba'!P148</f>
        <v>0</v>
      </c>
      <c r="AV101" s="76">
        <f>'07 - Ordinace stavba'!J35</f>
        <v>0</v>
      </c>
      <c r="AW101" s="76">
        <f>'07 - Ordinace stavba'!J36</f>
        <v>0</v>
      </c>
      <c r="AX101" s="76">
        <f>'07 - Ordinace stavba'!J37</f>
        <v>0</v>
      </c>
      <c r="AY101" s="76">
        <f>'07 - Ordinace stavba'!J38</f>
        <v>0</v>
      </c>
      <c r="AZ101" s="76">
        <f>'07 - Ordinace stavba'!F35</f>
        <v>0</v>
      </c>
      <c r="BA101" s="76">
        <f>'07 - Ordinace stavba'!F36</f>
        <v>0</v>
      </c>
      <c r="BB101" s="76">
        <f>'07 - Ordinace stavba'!F37</f>
        <v>0</v>
      </c>
      <c r="BC101" s="76">
        <f>'07 - Ordinace stavba'!F38</f>
        <v>0</v>
      </c>
      <c r="BD101" s="78">
        <f>'07 - Ordinace stavba'!F39</f>
        <v>0</v>
      </c>
      <c r="BT101" s="79" t="s">
        <v>82</v>
      </c>
      <c r="BV101" s="79" t="s">
        <v>76</v>
      </c>
      <c r="BW101" s="79" t="s">
        <v>102</v>
      </c>
      <c r="BX101" s="79" t="s">
        <v>4</v>
      </c>
      <c r="CL101" s="79" t="s">
        <v>1</v>
      </c>
      <c r="CM101" s="79" t="s">
        <v>84</v>
      </c>
    </row>
    <row r="102" spans="1:91" s="6" customFormat="1" ht="16.5" customHeight="1">
      <c r="A102" s="70" t="s">
        <v>78</v>
      </c>
      <c r="B102" s="71"/>
      <c r="C102" s="72"/>
      <c r="D102" s="186" t="s">
        <v>103</v>
      </c>
      <c r="E102" s="186"/>
      <c r="F102" s="186"/>
      <c r="G102" s="186"/>
      <c r="H102" s="186"/>
      <c r="I102" s="73"/>
      <c r="J102" s="186" t="s">
        <v>104</v>
      </c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7">
        <f>'08 - Ordinace ZTI'!J32</f>
        <v>0</v>
      </c>
      <c r="AH102" s="188"/>
      <c r="AI102" s="188"/>
      <c r="AJ102" s="188"/>
      <c r="AK102" s="188"/>
      <c r="AL102" s="188"/>
      <c r="AM102" s="188"/>
      <c r="AN102" s="187">
        <f t="shared" si="0"/>
        <v>0</v>
      </c>
      <c r="AO102" s="188"/>
      <c r="AP102" s="188"/>
      <c r="AQ102" s="74" t="s">
        <v>81</v>
      </c>
      <c r="AR102" s="71"/>
      <c r="AS102" s="75">
        <v>0</v>
      </c>
      <c r="AT102" s="76">
        <f t="shared" si="1"/>
        <v>0</v>
      </c>
      <c r="AU102" s="77">
        <f>'08 - Ordinace ZTI'!P130</f>
        <v>0</v>
      </c>
      <c r="AV102" s="76">
        <f>'08 - Ordinace ZTI'!J35</f>
        <v>0</v>
      </c>
      <c r="AW102" s="76">
        <f>'08 - Ordinace ZTI'!J36</f>
        <v>0</v>
      </c>
      <c r="AX102" s="76">
        <f>'08 - Ordinace ZTI'!J37</f>
        <v>0</v>
      </c>
      <c r="AY102" s="76">
        <f>'08 - Ordinace ZTI'!J38</f>
        <v>0</v>
      </c>
      <c r="AZ102" s="76">
        <f>'08 - Ordinace ZTI'!F35</f>
        <v>0</v>
      </c>
      <c r="BA102" s="76">
        <f>'08 - Ordinace ZTI'!F36</f>
        <v>0</v>
      </c>
      <c r="BB102" s="76">
        <f>'08 - Ordinace ZTI'!F37</f>
        <v>0</v>
      </c>
      <c r="BC102" s="76">
        <f>'08 - Ordinace ZTI'!F38</f>
        <v>0</v>
      </c>
      <c r="BD102" s="78">
        <f>'08 - Ordinace ZTI'!F39</f>
        <v>0</v>
      </c>
      <c r="BT102" s="79" t="s">
        <v>82</v>
      </c>
      <c r="BV102" s="79" t="s">
        <v>76</v>
      </c>
      <c r="BW102" s="79" t="s">
        <v>105</v>
      </c>
      <c r="BX102" s="79" t="s">
        <v>4</v>
      </c>
      <c r="CL102" s="79" t="s">
        <v>1</v>
      </c>
      <c r="CM102" s="79" t="s">
        <v>84</v>
      </c>
    </row>
    <row r="103" spans="1:91" s="6" customFormat="1" ht="16.5" customHeight="1">
      <c r="A103" s="70" t="s">
        <v>78</v>
      </c>
      <c r="B103" s="71"/>
      <c r="C103" s="72"/>
      <c r="D103" s="186" t="s">
        <v>106</v>
      </c>
      <c r="E103" s="186"/>
      <c r="F103" s="186"/>
      <c r="G103" s="186"/>
      <c r="H103" s="186"/>
      <c r="I103" s="73"/>
      <c r="J103" s="186" t="s">
        <v>107</v>
      </c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7">
        <f>'09 - Ordinace elektro'!J32</f>
        <v>0</v>
      </c>
      <c r="AH103" s="188"/>
      <c r="AI103" s="188"/>
      <c r="AJ103" s="188"/>
      <c r="AK103" s="188"/>
      <c r="AL103" s="188"/>
      <c r="AM103" s="188"/>
      <c r="AN103" s="187">
        <f t="shared" si="0"/>
        <v>0</v>
      </c>
      <c r="AO103" s="188"/>
      <c r="AP103" s="188"/>
      <c r="AQ103" s="74" t="s">
        <v>81</v>
      </c>
      <c r="AR103" s="71"/>
      <c r="AS103" s="80">
        <v>0</v>
      </c>
      <c r="AT103" s="81">
        <f t="shared" si="1"/>
        <v>0</v>
      </c>
      <c r="AU103" s="82">
        <f>'09 - Ordinace elektro'!P136</f>
        <v>0</v>
      </c>
      <c r="AV103" s="81">
        <f>'09 - Ordinace elektro'!J35</f>
        <v>0</v>
      </c>
      <c r="AW103" s="81">
        <f>'09 - Ordinace elektro'!J36</f>
        <v>0</v>
      </c>
      <c r="AX103" s="81">
        <f>'09 - Ordinace elektro'!J37</f>
        <v>0</v>
      </c>
      <c r="AY103" s="81">
        <f>'09 - Ordinace elektro'!J38</f>
        <v>0</v>
      </c>
      <c r="AZ103" s="81">
        <f>'09 - Ordinace elektro'!F35</f>
        <v>0</v>
      </c>
      <c r="BA103" s="81">
        <f>'09 - Ordinace elektro'!F36</f>
        <v>0</v>
      </c>
      <c r="BB103" s="81">
        <f>'09 - Ordinace elektro'!F37</f>
        <v>0</v>
      </c>
      <c r="BC103" s="81">
        <f>'09 - Ordinace elektro'!F38</f>
        <v>0</v>
      </c>
      <c r="BD103" s="83">
        <f>'09 - Ordinace elektro'!F39</f>
        <v>0</v>
      </c>
      <c r="BT103" s="79" t="s">
        <v>82</v>
      </c>
      <c r="BV103" s="79" t="s">
        <v>76</v>
      </c>
      <c r="BW103" s="79" t="s">
        <v>108</v>
      </c>
      <c r="BX103" s="79" t="s">
        <v>4</v>
      </c>
      <c r="CL103" s="79" t="s">
        <v>1</v>
      </c>
      <c r="CM103" s="79" t="s">
        <v>84</v>
      </c>
    </row>
    <row r="104" spans="1:91" s="1" customFormat="1" ht="30" customHeight="1">
      <c r="B104" s="28"/>
      <c r="AR104" s="28"/>
    </row>
    <row r="105" spans="1:91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28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tomatologie stavba'!C2" display="/" xr:uid="{00000000-0004-0000-0000-000000000000}"/>
    <hyperlink ref="A96" location="'02 - Stomatologie ZTI'!C2" display="/" xr:uid="{00000000-0004-0000-0000-000001000000}"/>
    <hyperlink ref="A97" location="'03 - VZT a chlazení'!C2" display="/" xr:uid="{00000000-0004-0000-0000-000002000000}"/>
    <hyperlink ref="A98" location="'04 - Stomatologie elektro'!C2" display="/" xr:uid="{00000000-0004-0000-0000-000003000000}"/>
    <hyperlink ref="A99" location="'05 - Stomatologie- techno...'!C2" display="/" xr:uid="{00000000-0004-0000-0000-000004000000}"/>
    <hyperlink ref="A100" location="'06 - Stomatologie- vytápění'!C2" display="/" xr:uid="{00000000-0004-0000-0000-000005000000}"/>
    <hyperlink ref="A101" location="'07 - Ordinace stavba'!C2" display="/" xr:uid="{00000000-0004-0000-0000-000006000000}"/>
    <hyperlink ref="A102" location="'08 - Ordinace ZTI'!C2" display="/" xr:uid="{00000000-0004-0000-0000-000007000000}"/>
    <hyperlink ref="A103" location="'09 - Ordinace elektro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1425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J109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ROUND((SUM(BE109:BE116) + SUM(BE136:BE213)),  2)</f>
        <v>0</v>
      </c>
      <c r="I35" s="90">
        <v>0.21</v>
      </c>
      <c r="J35" s="89">
        <f>ROUND(((SUM(BE109:BE116) + SUM(BE136:BE213))*I35),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ROUND((SUM(BF109:BF116) + SUM(BF136:BF213)),  2)</f>
        <v>0</v>
      </c>
      <c r="I36" s="90">
        <v>0.12</v>
      </c>
      <c r="J36" s="89">
        <f>ROUND(((SUM(BF109:BF116) + SUM(BF136:BF213))*I36),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ROUND((SUM(BG109:BG116) + SUM(BG136:BG213)),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ROUND((SUM(BH109:BH116) + SUM(BH136:BH213)),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ROUND((SUM(BI109:BI116) + SUM(BI136:BI213)),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09 - Ordinace elektro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J136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1013</v>
      </c>
      <c r="E97" s="104"/>
      <c r="F97" s="104"/>
      <c r="G97" s="104"/>
      <c r="H97" s="104"/>
      <c r="I97" s="104"/>
      <c r="J97" s="105">
        <f>J137</f>
        <v>0</v>
      </c>
      <c r="L97" s="102"/>
    </row>
    <row r="98" spans="2:65" s="8" customFormat="1" ht="24.95" customHeight="1">
      <c r="B98" s="102"/>
      <c r="D98" s="103" t="s">
        <v>1014</v>
      </c>
      <c r="E98" s="104"/>
      <c r="F98" s="104"/>
      <c r="G98" s="104"/>
      <c r="H98" s="104"/>
      <c r="I98" s="104"/>
      <c r="J98" s="105">
        <f>J143</f>
        <v>0</v>
      </c>
      <c r="L98" s="102"/>
    </row>
    <row r="99" spans="2:65" s="8" customFormat="1" ht="24.95" customHeight="1">
      <c r="B99" s="102"/>
      <c r="D99" s="103" t="s">
        <v>1015</v>
      </c>
      <c r="E99" s="104"/>
      <c r="F99" s="104"/>
      <c r="G99" s="104"/>
      <c r="H99" s="104"/>
      <c r="I99" s="104"/>
      <c r="J99" s="105">
        <f>J151</f>
        <v>0</v>
      </c>
      <c r="L99" s="102"/>
    </row>
    <row r="100" spans="2:65" s="8" customFormat="1" ht="24.95" customHeight="1">
      <c r="B100" s="102"/>
      <c r="D100" s="103" t="s">
        <v>1016</v>
      </c>
      <c r="E100" s="104"/>
      <c r="F100" s="104"/>
      <c r="G100" s="104"/>
      <c r="H100" s="104"/>
      <c r="I100" s="104"/>
      <c r="J100" s="105">
        <f>J164</f>
        <v>0</v>
      </c>
      <c r="L100" s="102"/>
    </row>
    <row r="101" spans="2:65" s="8" customFormat="1" ht="24.95" customHeight="1">
      <c r="B101" s="102"/>
      <c r="D101" s="103" t="s">
        <v>1017</v>
      </c>
      <c r="E101" s="104"/>
      <c r="F101" s="104"/>
      <c r="G101" s="104"/>
      <c r="H101" s="104"/>
      <c r="I101" s="104"/>
      <c r="J101" s="105">
        <f>J176</f>
        <v>0</v>
      </c>
      <c r="L101" s="102"/>
    </row>
    <row r="102" spans="2:65" s="8" customFormat="1" ht="24.95" customHeight="1">
      <c r="B102" s="102"/>
      <c r="D102" s="103" t="s">
        <v>1018</v>
      </c>
      <c r="E102" s="104"/>
      <c r="F102" s="104"/>
      <c r="G102" s="104"/>
      <c r="H102" s="104"/>
      <c r="I102" s="104"/>
      <c r="J102" s="105">
        <f>J182</f>
        <v>0</v>
      </c>
      <c r="L102" s="102"/>
    </row>
    <row r="103" spans="2:65" s="8" customFormat="1" ht="24.95" customHeight="1">
      <c r="B103" s="102"/>
      <c r="D103" s="103" t="s">
        <v>1019</v>
      </c>
      <c r="E103" s="104"/>
      <c r="F103" s="104"/>
      <c r="G103" s="104"/>
      <c r="H103" s="104"/>
      <c r="I103" s="104"/>
      <c r="J103" s="105">
        <f>J192</f>
        <v>0</v>
      </c>
      <c r="L103" s="102"/>
    </row>
    <row r="104" spans="2:65" s="8" customFormat="1" ht="24.95" customHeight="1">
      <c r="B104" s="102"/>
      <c r="D104" s="103" t="s">
        <v>1020</v>
      </c>
      <c r="E104" s="104"/>
      <c r="F104" s="104"/>
      <c r="G104" s="104"/>
      <c r="H104" s="104"/>
      <c r="I104" s="104"/>
      <c r="J104" s="105">
        <f>J203</f>
        <v>0</v>
      </c>
      <c r="L104" s="102"/>
    </row>
    <row r="105" spans="2:65" s="8" customFormat="1" ht="24.95" customHeight="1">
      <c r="B105" s="102"/>
      <c r="D105" s="103" t="s">
        <v>128</v>
      </c>
      <c r="E105" s="104"/>
      <c r="F105" s="104"/>
      <c r="G105" s="104"/>
      <c r="H105" s="104"/>
      <c r="I105" s="104"/>
      <c r="J105" s="105">
        <f>J211</f>
        <v>0</v>
      </c>
      <c r="L105" s="102"/>
    </row>
    <row r="106" spans="2:65" s="9" customFormat="1" ht="19.899999999999999" customHeight="1">
      <c r="B106" s="106"/>
      <c r="D106" s="107" t="s">
        <v>1021</v>
      </c>
      <c r="E106" s="108"/>
      <c r="F106" s="108"/>
      <c r="G106" s="108"/>
      <c r="H106" s="108"/>
      <c r="I106" s="108"/>
      <c r="J106" s="109">
        <f>J212</f>
        <v>0</v>
      </c>
      <c r="L106" s="106"/>
    </row>
    <row r="107" spans="2:65" s="1" customFormat="1" ht="21.75" customHeight="1">
      <c r="B107" s="28"/>
      <c r="L107" s="28"/>
    </row>
    <row r="108" spans="2:65" s="1" customFormat="1" ht="6.95" customHeight="1">
      <c r="B108" s="28"/>
      <c r="L108" s="28"/>
    </row>
    <row r="109" spans="2:65" s="1" customFormat="1" ht="29.25" customHeight="1">
      <c r="B109" s="28"/>
      <c r="C109" s="101" t="s">
        <v>141</v>
      </c>
      <c r="J109" s="110">
        <f>ROUND(J110 + J111 + J112 + J113 + J114 + J115,2)</f>
        <v>0</v>
      </c>
      <c r="L109" s="28"/>
      <c r="N109" s="111" t="s">
        <v>38</v>
      </c>
    </row>
    <row r="110" spans="2:65" s="1" customFormat="1" ht="18" customHeight="1">
      <c r="B110" s="112"/>
      <c r="C110" s="113"/>
      <c r="D110" s="215" t="s">
        <v>142</v>
      </c>
      <c r="E110" s="216"/>
      <c r="F110" s="216"/>
      <c r="G110" s="113"/>
      <c r="H110" s="113"/>
      <c r="I110" s="113"/>
      <c r="J110" s="115">
        <v>0</v>
      </c>
      <c r="K110" s="113"/>
      <c r="L110" s="112"/>
      <c r="M110" s="113"/>
      <c r="N110" s="116" t="s">
        <v>39</v>
      </c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7" t="s">
        <v>143</v>
      </c>
      <c r="AZ110" s="113"/>
      <c r="BA110" s="113"/>
      <c r="BB110" s="113"/>
      <c r="BC110" s="113"/>
      <c r="BD110" s="113"/>
      <c r="BE110" s="118">
        <f t="shared" ref="BE110:BE115" si="0">IF(N110="základní",J110,0)</f>
        <v>0</v>
      </c>
      <c r="BF110" s="118">
        <f t="shared" ref="BF110:BF115" si="1">IF(N110="snížená",J110,0)</f>
        <v>0</v>
      </c>
      <c r="BG110" s="118">
        <f t="shared" ref="BG110:BG115" si="2">IF(N110="zákl. přenesená",J110,0)</f>
        <v>0</v>
      </c>
      <c r="BH110" s="118">
        <f t="shared" ref="BH110:BH115" si="3">IF(N110="sníž. přenesená",J110,0)</f>
        <v>0</v>
      </c>
      <c r="BI110" s="118">
        <f t="shared" ref="BI110:BI115" si="4">IF(N110="nulová",J110,0)</f>
        <v>0</v>
      </c>
      <c r="BJ110" s="117" t="s">
        <v>82</v>
      </c>
      <c r="BK110" s="113"/>
      <c r="BL110" s="113"/>
      <c r="BM110" s="113"/>
    </row>
    <row r="111" spans="2:65" s="1" customFormat="1" ht="18" customHeight="1">
      <c r="B111" s="112"/>
      <c r="C111" s="113"/>
      <c r="D111" s="215" t="s">
        <v>144</v>
      </c>
      <c r="E111" s="216"/>
      <c r="F111" s="216"/>
      <c r="G111" s="113"/>
      <c r="H111" s="113"/>
      <c r="I111" s="113"/>
      <c r="J111" s="115">
        <v>0</v>
      </c>
      <c r="K111" s="113"/>
      <c r="L111" s="112"/>
      <c r="M111" s="113"/>
      <c r="N111" s="116" t="s">
        <v>39</v>
      </c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7" t="s">
        <v>143</v>
      </c>
      <c r="AZ111" s="113"/>
      <c r="BA111" s="113"/>
      <c r="BB111" s="113"/>
      <c r="BC111" s="113"/>
      <c r="BD111" s="113"/>
      <c r="BE111" s="118">
        <f t="shared" si="0"/>
        <v>0</v>
      </c>
      <c r="BF111" s="118">
        <f t="shared" si="1"/>
        <v>0</v>
      </c>
      <c r="BG111" s="118">
        <f t="shared" si="2"/>
        <v>0</v>
      </c>
      <c r="BH111" s="118">
        <f t="shared" si="3"/>
        <v>0</v>
      </c>
      <c r="BI111" s="118">
        <f t="shared" si="4"/>
        <v>0</v>
      </c>
      <c r="BJ111" s="117" t="s">
        <v>82</v>
      </c>
      <c r="BK111" s="113"/>
      <c r="BL111" s="113"/>
      <c r="BM111" s="113"/>
    </row>
    <row r="112" spans="2:65" s="1" customFormat="1" ht="18" customHeight="1">
      <c r="B112" s="112"/>
      <c r="C112" s="113"/>
      <c r="D112" s="215" t="s">
        <v>145</v>
      </c>
      <c r="E112" s="216"/>
      <c r="F112" s="216"/>
      <c r="G112" s="113"/>
      <c r="H112" s="113"/>
      <c r="I112" s="113"/>
      <c r="J112" s="115">
        <v>0</v>
      </c>
      <c r="K112" s="113"/>
      <c r="L112" s="112"/>
      <c r="M112" s="113"/>
      <c r="N112" s="116" t="s">
        <v>39</v>
      </c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7" t="s">
        <v>143</v>
      </c>
      <c r="AZ112" s="113"/>
      <c r="BA112" s="113"/>
      <c r="BB112" s="113"/>
      <c r="BC112" s="113"/>
      <c r="BD112" s="113"/>
      <c r="BE112" s="118">
        <f t="shared" si="0"/>
        <v>0</v>
      </c>
      <c r="BF112" s="118">
        <f t="shared" si="1"/>
        <v>0</v>
      </c>
      <c r="BG112" s="118">
        <f t="shared" si="2"/>
        <v>0</v>
      </c>
      <c r="BH112" s="118">
        <f t="shared" si="3"/>
        <v>0</v>
      </c>
      <c r="BI112" s="118">
        <f t="shared" si="4"/>
        <v>0</v>
      </c>
      <c r="BJ112" s="117" t="s">
        <v>82</v>
      </c>
      <c r="BK112" s="113"/>
      <c r="BL112" s="113"/>
      <c r="BM112" s="113"/>
    </row>
    <row r="113" spans="2:65" s="1" customFormat="1" ht="18" customHeight="1">
      <c r="B113" s="112"/>
      <c r="C113" s="113"/>
      <c r="D113" s="215" t="s">
        <v>146</v>
      </c>
      <c r="E113" s="216"/>
      <c r="F113" s="216"/>
      <c r="G113" s="113"/>
      <c r="H113" s="113"/>
      <c r="I113" s="113"/>
      <c r="J113" s="115">
        <v>0</v>
      </c>
      <c r="K113" s="113"/>
      <c r="L113" s="112"/>
      <c r="M113" s="113"/>
      <c r="N113" s="116" t="s">
        <v>39</v>
      </c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7" t="s">
        <v>143</v>
      </c>
      <c r="AZ113" s="113"/>
      <c r="BA113" s="113"/>
      <c r="BB113" s="113"/>
      <c r="BC113" s="113"/>
      <c r="BD113" s="113"/>
      <c r="BE113" s="118">
        <f t="shared" si="0"/>
        <v>0</v>
      </c>
      <c r="BF113" s="118">
        <f t="shared" si="1"/>
        <v>0</v>
      </c>
      <c r="BG113" s="118">
        <f t="shared" si="2"/>
        <v>0</v>
      </c>
      <c r="BH113" s="118">
        <f t="shared" si="3"/>
        <v>0</v>
      </c>
      <c r="BI113" s="118">
        <f t="shared" si="4"/>
        <v>0</v>
      </c>
      <c r="BJ113" s="117" t="s">
        <v>82</v>
      </c>
      <c r="BK113" s="113"/>
      <c r="BL113" s="113"/>
      <c r="BM113" s="113"/>
    </row>
    <row r="114" spans="2:65" s="1" customFormat="1" ht="18" customHeight="1">
      <c r="B114" s="112"/>
      <c r="C114" s="113"/>
      <c r="D114" s="215" t="s">
        <v>147</v>
      </c>
      <c r="E114" s="216"/>
      <c r="F114" s="216"/>
      <c r="G114" s="113"/>
      <c r="H114" s="113"/>
      <c r="I114" s="113"/>
      <c r="J114" s="115">
        <v>0</v>
      </c>
      <c r="K114" s="113"/>
      <c r="L114" s="112"/>
      <c r="M114" s="113"/>
      <c r="N114" s="116" t="s">
        <v>39</v>
      </c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7" t="s">
        <v>143</v>
      </c>
      <c r="AZ114" s="113"/>
      <c r="BA114" s="113"/>
      <c r="BB114" s="113"/>
      <c r="BC114" s="113"/>
      <c r="BD114" s="113"/>
      <c r="BE114" s="118">
        <f t="shared" si="0"/>
        <v>0</v>
      </c>
      <c r="BF114" s="118">
        <f t="shared" si="1"/>
        <v>0</v>
      </c>
      <c r="BG114" s="118">
        <f t="shared" si="2"/>
        <v>0</v>
      </c>
      <c r="BH114" s="118">
        <f t="shared" si="3"/>
        <v>0</v>
      </c>
      <c r="BI114" s="118">
        <f t="shared" si="4"/>
        <v>0</v>
      </c>
      <c r="BJ114" s="117" t="s">
        <v>82</v>
      </c>
      <c r="BK114" s="113"/>
      <c r="BL114" s="113"/>
      <c r="BM114" s="113"/>
    </row>
    <row r="115" spans="2:65" s="1" customFormat="1" ht="18" customHeight="1">
      <c r="B115" s="112"/>
      <c r="C115" s="113"/>
      <c r="D115" s="114" t="s">
        <v>148</v>
      </c>
      <c r="E115" s="113"/>
      <c r="F115" s="113"/>
      <c r="G115" s="113"/>
      <c r="H115" s="113"/>
      <c r="I115" s="113"/>
      <c r="J115" s="115">
        <f>ROUND(J30*T115,2)</f>
        <v>0</v>
      </c>
      <c r="K115" s="113"/>
      <c r="L115" s="112"/>
      <c r="M115" s="113"/>
      <c r="N115" s="116" t="s">
        <v>39</v>
      </c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7" t="s">
        <v>149</v>
      </c>
      <c r="AZ115" s="113"/>
      <c r="BA115" s="113"/>
      <c r="BB115" s="113"/>
      <c r="BC115" s="113"/>
      <c r="BD115" s="113"/>
      <c r="BE115" s="118">
        <f t="shared" si="0"/>
        <v>0</v>
      </c>
      <c r="BF115" s="118">
        <f t="shared" si="1"/>
        <v>0</v>
      </c>
      <c r="BG115" s="118">
        <f t="shared" si="2"/>
        <v>0</v>
      </c>
      <c r="BH115" s="118">
        <f t="shared" si="3"/>
        <v>0</v>
      </c>
      <c r="BI115" s="118">
        <f t="shared" si="4"/>
        <v>0</v>
      </c>
      <c r="BJ115" s="117" t="s">
        <v>82</v>
      </c>
      <c r="BK115" s="113"/>
      <c r="BL115" s="113"/>
      <c r="BM115" s="113"/>
    </row>
    <row r="116" spans="2:65" s="1" customFormat="1" ht="11.25">
      <c r="B116" s="28"/>
      <c r="L116" s="28"/>
    </row>
    <row r="117" spans="2:65" s="1" customFormat="1" ht="29.25" customHeight="1">
      <c r="B117" s="28"/>
      <c r="C117" s="119" t="s">
        <v>150</v>
      </c>
      <c r="D117" s="91"/>
      <c r="E117" s="91"/>
      <c r="F117" s="91"/>
      <c r="G117" s="91"/>
      <c r="H117" s="91"/>
      <c r="I117" s="91"/>
      <c r="J117" s="120">
        <f>ROUND(J96+J109,2)</f>
        <v>0</v>
      </c>
      <c r="K117" s="91"/>
      <c r="L117" s="28"/>
    </row>
    <row r="118" spans="2:65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28"/>
    </row>
    <row r="122" spans="2:65" s="1" customFormat="1" ht="6.95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28"/>
    </row>
    <row r="123" spans="2:65" s="1" customFormat="1" ht="24.95" customHeight="1">
      <c r="B123" s="28"/>
      <c r="C123" s="17" t="s">
        <v>151</v>
      </c>
      <c r="L123" s="28"/>
    </row>
    <row r="124" spans="2:65" s="1" customFormat="1" ht="6.95" customHeight="1">
      <c r="B124" s="28"/>
      <c r="L124" s="28"/>
    </row>
    <row r="125" spans="2:65" s="1" customFormat="1" ht="12" customHeight="1">
      <c r="B125" s="28"/>
      <c r="C125" s="23" t="s">
        <v>16</v>
      </c>
      <c r="L125" s="28"/>
    </row>
    <row r="126" spans="2:65" s="1" customFormat="1" ht="16.5" customHeight="1">
      <c r="B126" s="28"/>
      <c r="E126" s="211" t="str">
        <f>E7</f>
        <v>STOMATOLOGIE A ORDINACE V OBJEKTU KD HULÍN</v>
      </c>
      <c r="F126" s="212"/>
      <c r="G126" s="212"/>
      <c r="H126" s="212"/>
      <c r="L126" s="28"/>
    </row>
    <row r="127" spans="2:65" s="1" customFormat="1" ht="12" customHeight="1">
      <c r="B127" s="28"/>
      <c r="C127" s="23" t="s">
        <v>110</v>
      </c>
      <c r="L127" s="28"/>
    </row>
    <row r="128" spans="2:65" s="1" customFormat="1" ht="16.5" customHeight="1">
      <c r="B128" s="28"/>
      <c r="E128" s="172" t="str">
        <f>E9</f>
        <v>09 - Ordinace elektro</v>
      </c>
      <c r="F128" s="213"/>
      <c r="G128" s="213"/>
      <c r="H128" s="213"/>
      <c r="L128" s="28"/>
    </row>
    <row r="129" spans="2:65" s="1" customFormat="1" ht="6.95" customHeight="1">
      <c r="B129" s="28"/>
      <c r="L129" s="28"/>
    </row>
    <row r="130" spans="2:65" s="1" customFormat="1" ht="12" customHeight="1">
      <c r="B130" s="28"/>
      <c r="C130" s="23" t="s">
        <v>20</v>
      </c>
      <c r="F130" s="21" t="str">
        <f>F12</f>
        <v>HULÍN</v>
      </c>
      <c r="I130" s="23" t="s">
        <v>22</v>
      </c>
      <c r="J130" s="48" t="str">
        <f>IF(J12="","",J12)</f>
        <v>12. 3. 2025</v>
      </c>
      <c r="L130" s="28"/>
    </row>
    <row r="131" spans="2:65" s="1" customFormat="1" ht="6.95" customHeight="1">
      <c r="B131" s="28"/>
      <c r="L131" s="28"/>
    </row>
    <row r="132" spans="2:65" s="1" customFormat="1" ht="15.2" customHeight="1">
      <c r="B132" s="28"/>
      <c r="C132" s="23" t="s">
        <v>24</v>
      </c>
      <c r="F132" s="21" t="str">
        <f>E15</f>
        <v xml:space="preserve"> </v>
      </c>
      <c r="I132" s="23" t="s">
        <v>30</v>
      </c>
      <c r="J132" s="26" t="str">
        <f>E21</f>
        <v xml:space="preserve"> </v>
      </c>
      <c r="L132" s="28"/>
    </row>
    <row r="133" spans="2:65" s="1" customFormat="1" ht="15.2" customHeight="1">
      <c r="B133" s="28"/>
      <c r="C133" s="23" t="s">
        <v>28</v>
      </c>
      <c r="F133" s="21" t="str">
        <f>IF(E18="","",E18)</f>
        <v>Vyplň údaj</v>
      </c>
      <c r="I133" s="23" t="s">
        <v>32</v>
      </c>
      <c r="J133" s="26" t="str">
        <f>E24</f>
        <v xml:space="preserve"> </v>
      </c>
      <c r="L133" s="28"/>
    </row>
    <row r="134" spans="2:65" s="1" customFormat="1" ht="10.35" customHeight="1">
      <c r="B134" s="28"/>
      <c r="L134" s="28"/>
    </row>
    <row r="135" spans="2:65" s="10" customFormat="1" ht="29.25" customHeight="1">
      <c r="B135" s="121"/>
      <c r="C135" s="122" t="s">
        <v>152</v>
      </c>
      <c r="D135" s="123" t="s">
        <v>59</v>
      </c>
      <c r="E135" s="123" t="s">
        <v>55</v>
      </c>
      <c r="F135" s="123" t="s">
        <v>56</v>
      </c>
      <c r="G135" s="123" t="s">
        <v>153</v>
      </c>
      <c r="H135" s="123" t="s">
        <v>154</v>
      </c>
      <c r="I135" s="123" t="s">
        <v>155</v>
      </c>
      <c r="J135" s="124" t="s">
        <v>116</v>
      </c>
      <c r="K135" s="125" t="s">
        <v>156</v>
      </c>
      <c r="L135" s="121"/>
      <c r="M135" s="55" t="s">
        <v>1</v>
      </c>
      <c r="N135" s="56" t="s">
        <v>38</v>
      </c>
      <c r="O135" s="56" t="s">
        <v>157</v>
      </c>
      <c r="P135" s="56" t="s">
        <v>158</v>
      </c>
      <c r="Q135" s="56" t="s">
        <v>159</v>
      </c>
      <c r="R135" s="56" t="s">
        <v>160</v>
      </c>
      <c r="S135" s="56" t="s">
        <v>161</v>
      </c>
      <c r="T135" s="57" t="s">
        <v>162</v>
      </c>
    </row>
    <row r="136" spans="2:65" s="1" customFormat="1" ht="22.9" customHeight="1">
      <c r="B136" s="28"/>
      <c r="C136" s="60" t="s">
        <v>163</v>
      </c>
      <c r="J136" s="126">
        <f>BK136</f>
        <v>0</v>
      </c>
      <c r="L136" s="28"/>
      <c r="M136" s="58"/>
      <c r="N136" s="49"/>
      <c r="O136" s="49"/>
      <c r="P136" s="127">
        <f>P137+P143+P151+P164+P176+P182+P192+P203+P211</f>
        <v>0</v>
      </c>
      <c r="Q136" s="49"/>
      <c r="R136" s="127">
        <f>R137+R143+R151+R164+R176+R182+R192+R203+R211</f>
        <v>0</v>
      </c>
      <c r="S136" s="49"/>
      <c r="T136" s="128">
        <f>T137+T143+T151+T164+T176+T182+T192+T203+T211</f>
        <v>0</v>
      </c>
      <c r="AT136" s="13" t="s">
        <v>73</v>
      </c>
      <c r="AU136" s="13" t="s">
        <v>118</v>
      </c>
      <c r="BK136" s="129">
        <f>BK137+BK143+BK151+BK164+BK176+BK182+BK192+BK203+BK211</f>
        <v>0</v>
      </c>
    </row>
    <row r="137" spans="2:65" s="11" customFormat="1" ht="25.9" customHeight="1">
      <c r="B137" s="130"/>
      <c r="D137" s="131" t="s">
        <v>73</v>
      </c>
      <c r="E137" s="132" t="s">
        <v>912</v>
      </c>
      <c r="F137" s="132" t="s">
        <v>1022</v>
      </c>
      <c r="I137" s="133"/>
      <c r="J137" s="134">
        <f>BK137</f>
        <v>0</v>
      </c>
      <c r="L137" s="130"/>
      <c r="M137" s="135"/>
      <c r="P137" s="136">
        <f>SUM(P138:P142)</f>
        <v>0</v>
      </c>
      <c r="R137" s="136">
        <f>SUM(R138:R142)</f>
        <v>0</v>
      </c>
      <c r="T137" s="137">
        <f>SUM(T138:T142)</f>
        <v>0</v>
      </c>
      <c r="AR137" s="131" t="s">
        <v>82</v>
      </c>
      <c r="AT137" s="138" t="s">
        <v>73</v>
      </c>
      <c r="AU137" s="138" t="s">
        <v>74</v>
      </c>
      <c r="AY137" s="131" t="s">
        <v>166</v>
      </c>
      <c r="BK137" s="139">
        <f>SUM(BK138:BK142)</f>
        <v>0</v>
      </c>
    </row>
    <row r="138" spans="2:65" s="1" customFormat="1" ht="16.5" customHeight="1">
      <c r="B138" s="112"/>
      <c r="C138" s="142" t="s">
        <v>82</v>
      </c>
      <c r="D138" s="142" t="s">
        <v>168</v>
      </c>
      <c r="E138" s="143" t="s">
        <v>882</v>
      </c>
      <c r="F138" s="144" t="s">
        <v>1023</v>
      </c>
      <c r="G138" s="145" t="s">
        <v>884</v>
      </c>
      <c r="H138" s="146">
        <v>1</v>
      </c>
      <c r="I138" s="147"/>
      <c r="J138" s="148">
        <f>ROUND(I138*H138,2)</f>
        <v>0</v>
      </c>
      <c r="K138" s="149"/>
      <c r="L138" s="28"/>
      <c r="M138" s="150" t="s">
        <v>1</v>
      </c>
      <c r="N138" s="111" t="s">
        <v>39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172</v>
      </c>
      <c r="AT138" s="153" t="s">
        <v>168</v>
      </c>
      <c r="AU138" s="153" t="s">
        <v>82</v>
      </c>
      <c r="AY138" s="13" t="s">
        <v>166</v>
      </c>
      <c r="BE138" s="154">
        <f>IF(N138="základní",J138,0)</f>
        <v>0</v>
      </c>
      <c r="BF138" s="154">
        <f>IF(N138="snížená",J138,0)</f>
        <v>0</v>
      </c>
      <c r="BG138" s="154">
        <f>IF(N138="zákl. přenesená",J138,0)</f>
        <v>0</v>
      </c>
      <c r="BH138" s="154">
        <f>IF(N138="sníž. přenesená",J138,0)</f>
        <v>0</v>
      </c>
      <c r="BI138" s="154">
        <f>IF(N138="nulová",J138,0)</f>
        <v>0</v>
      </c>
      <c r="BJ138" s="13" t="s">
        <v>82</v>
      </c>
      <c r="BK138" s="154">
        <f>ROUND(I138*H138,2)</f>
        <v>0</v>
      </c>
      <c r="BL138" s="13" t="s">
        <v>172</v>
      </c>
      <c r="BM138" s="153" t="s">
        <v>1426</v>
      </c>
    </row>
    <row r="139" spans="2:65" s="1" customFormat="1" ht="16.5" customHeight="1">
      <c r="B139" s="112"/>
      <c r="C139" s="142" t="s">
        <v>84</v>
      </c>
      <c r="D139" s="142" t="s">
        <v>168</v>
      </c>
      <c r="E139" s="143" t="s">
        <v>886</v>
      </c>
      <c r="F139" s="144" t="s">
        <v>1025</v>
      </c>
      <c r="G139" s="145" t="s">
        <v>884</v>
      </c>
      <c r="H139" s="146">
        <v>1</v>
      </c>
      <c r="I139" s="147"/>
      <c r="J139" s="148">
        <f>ROUND(I139*H139,2)</f>
        <v>0</v>
      </c>
      <c r="K139" s="149"/>
      <c r="L139" s="28"/>
      <c r="M139" s="150" t="s">
        <v>1</v>
      </c>
      <c r="N139" s="111" t="s">
        <v>39</v>
      </c>
      <c r="P139" s="151">
        <f>O139*H139</f>
        <v>0</v>
      </c>
      <c r="Q139" s="151">
        <v>0</v>
      </c>
      <c r="R139" s="151">
        <f>Q139*H139</f>
        <v>0</v>
      </c>
      <c r="S139" s="151">
        <v>0</v>
      </c>
      <c r="T139" s="152">
        <f>S139*H139</f>
        <v>0</v>
      </c>
      <c r="AR139" s="153" t="s">
        <v>172</v>
      </c>
      <c r="AT139" s="153" t="s">
        <v>168</v>
      </c>
      <c r="AU139" s="153" t="s">
        <v>82</v>
      </c>
      <c r="AY139" s="13" t="s">
        <v>166</v>
      </c>
      <c r="BE139" s="154">
        <f>IF(N139="základní",J139,0)</f>
        <v>0</v>
      </c>
      <c r="BF139" s="154">
        <f>IF(N139="snížená",J139,0)</f>
        <v>0</v>
      </c>
      <c r="BG139" s="154">
        <f>IF(N139="zákl. přenesená",J139,0)</f>
        <v>0</v>
      </c>
      <c r="BH139" s="154">
        <f>IF(N139="sníž. přenesená",J139,0)</f>
        <v>0</v>
      </c>
      <c r="BI139" s="154">
        <f>IF(N139="nulová",J139,0)</f>
        <v>0</v>
      </c>
      <c r="BJ139" s="13" t="s">
        <v>82</v>
      </c>
      <c r="BK139" s="154">
        <f>ROUND(I139*H139,2)</f>
        <v>0</v>
      </c>
      <c r="BL139" s="13" t="s">
        <v>172</v>
      </c>
      <c r="BM139" s="153" t="s">
        <v>1427</v>
      </c>
    </row>
    <row r="140" spans="2:65" s="1" customFormat="1" ht="16.5" customHeight="1">
      <c r="B140" s="112"/>
      <c r="C140" s="142" t="s">
        <v>172</v>
      </c>
      <c r="D140" s="142" t="s">
        <v>168</v>
      </c>
      <c r="E140" s="143" t="s">
        <v>892</v>
      </c>
      <c r="F140" s="144" t="s">
        <v>1027</v>
      </c>
      <c r="G140" s="145" t="s">
        <v>884</v>
      </c>
      <c r="H140" s="146">
        <v>1</v>
      </c>
      <c r="I140" s="147"/>
      <c r="J140" s="148">
        <f>ROUND(I140*H140,2)</f>
        <v>0</v>
      </c>
      <c r="K140" s="149"/>
      <c r="L140" s="28"/>
      <c r="M140" s="150" t="s">
        <v>1</v>
      </c>
      <c r="N140" s="111" t="s">
        <v>39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172</v>
      </c>
      <c r="AT140" s="153" t="s">
        <v>168</v>
      </c>
      <c r="AU140" s="153" t="s">
        <v>82</v>
      </c>
      <c r="AY140" s="13" t="s">
        <v>166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3" t="s">
        <v>82</v>
      </c>
      <c r="BK140" s="154">
        <f>ROUND(I140*H140,2)</f>
        <v>0</v>
      </c>
      <c r="BL140" s="13" t="s">
        <v>172</v>
      </c>
      <c r="BM140" s="153" t="s">
        <v>1428</v>
      </c>
    </row>
    <row r="141" spans="2:65" s="1" customFormat="1" ht="16.5" customHeight="1">
      <c r="B141" s="112"/>
      <c r="C141" s="142" t="s">
        <v>189</v>
      </c>
      <c r="D141" s="142" t="s">
        <v>168</v>
      </c>
      <c r="E141" s="143" t="s">
        <v>896</v>
      </c>
      <c r="F141" s="144" t="s">
        <v>1029</v>
      </c>
      <c r="G141" s="145" t="s">
        <v>251</v>
      </c>
      <c r="H141" s="146">
        <v>1</v>
      </c>
      <c r="I141" s="147"/>
      <c r="J141" s="148">
        <f>ROUND(I141*H141,2)</f>
        <v>0</v>
      </c>
      <c r="K141" s="149"/>
      <c r="L141" s="28"/>
      <c r="M141" s="150" t="s">
        <v>1</v>
      </c>
      <c r="N141" s="111" t="s">
        <v>39</v>
      </c>
      <c r="P141" s="151">
        <f>O141*H141</f>
        <v>0</v>
      </c>
      <c r="Q141" s="151">
        <v>0</v>
      </c>
      <c r="R141" s="151">
        <f>Q141*H141</f>
        <v>0</v>
      </c>
      <c r="S141" s="151">
        <v>0</v>
      </c>
      <c r="T141" s="152">
        <f>S141*H141</f>
        <v>0</v>
      </c>
      <c r="AR141" s="153" t="s">
        <v>172</v>
      </c>
      <c r="AT141" s="153" t="s">
        <v>168</v>
      </c>
      <c r="AU141" s="153" t="s">
        <v>82</v>
      </c>
      <c r="AY141" s="13" t="s">
        <v>166</v>
      </c>
      <c r="BE141" s="154">
        <f>IF(N141="základní",J141,0)</f>
        <v>0</v>
      </c>
      <c r="BF141" s="154">
        <f>IF(N141="snížená",J141,0)</f>
        <v>0</v>
      </c>
      <c r="BG141" s="154">
        <f>IF(N141="zákl. přenesená",J141,0)</f>
        <v>0</v>
      </c>
      <c r="BH141" s="154">
        <f>IF(N141="sníž. přenesená",J141,0)</f>
        <v>0</v>
      </c>
      <c r="BI141" s="154">
        <f>IF(N141="nulová",J141,0)</f>
        <v>0</v>
      </c>
      <c r="BJ141" s="13" t="s">
        <v>82</v>
      </c>
      <c r="BK141" s="154">
        <f>ROUND(I141*H141,2)</f>
        <v>0</v>
      </c>
      <c r="BL141" s="13" t="s">
        <v>172</v>
      </c>
      <c r="BM141" s="153" t="s">
        <v>1429</v>
      </c>
    </row>
    <row r="142" spans="2:65" s="1" customFormat="1" ht="16.5" customHeight="1">
      <c r="B142" s="112"/>
      <c r="C142" s="142" t="s">
        <v>193</v>
      </c>
      <c r="D142" s="142" t="s">
        <v>168</v>
      </c>
      <c r="E142" s="143" t="s">
        <v>899</v>
      </c>
      <c r="F142" s="144" t="s">
        <v>1031</v>
      </c>
      <c r="G142" s="145" t="s">
        <v>884</v>
      </c>
      <c r="H142" s="146">
        <v>1</v>
      </c>
      <c r="I142" s="147"/>
      <c r="J142" s="148">
        <f>ROUND(I142*H142,2)</f>
        <v>0</v>
      </c>
      <c r="K142" s="149"/>
      <c r="L142" s="28"/>
      <c r="M142" s="150" t="s">
        <v>1</v>
      </c>
      <c r="N142" s="111" t="s">
        <v>39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172</v>
      </c>
      <c r="AT142" s="153" t="s">
        <v>168</v>
      </c>
      <c r="AU142" s="153" t="s">
        <v>82</v>
      </c>
      <c r="AY142" s="13" t="s">
        <v>166</v>
      </c>
      <c r="BE142" s="154">
        <f>IF(N142="základní",J142,0)</f>
        <v>0</v>
      </c>
      <c r="BF142" s="154">
        <f>IF(N142="snížená",J142,0)</f>
        <v>0</v>
      </c>
      <c r="BG142" s="154">
        <f>IF(N142="zákl. přenesená",J142,0)</f>
        <v>0</v>
      </c>
      <c r="BH142" s="154">
        <f>IF(N142="sníž. přenesená",J142,0)</f>
        <v>0</v>
      </c>
      <c r="BI142" s="154">
        <f>IF(N142="nulová",J142,0)</f>
        <v>0</v>
      </c>
      <c r="BJ142" s="13" t="s">
        <v>82</v>
      </c>
      <c r="BK142" s="154">
        <f>ROUND(I142*H142,2)</f>
        <v>0</v>
      </c>
      <c r="BL142" s="13" t="s">
        <v>172</v>
      </c>
      <c r="BM142" s="153" t="s">
        <v>1430</v>
      </c>
    </row>
    <row r="143" spans="2:65" s="11" customFormat="1" ht="25.9" customHeight="1">
      <c r="B143" s="130"/>
      <c r="D143" s="131" t="s">
        <v>73</v>
      </c>
      <c r="E143" s="132" t="s">
        <v>925</v>
      </c>
      <c r="F143" s="132" t="s">
        <v>1033</v>
      </c>
      <c r="I143" s="133"/>
      <c r="J143" s="134">
        <f>BK143</f>
        <v>0</v>
      </c>
      <c r="L143" s="130"/>
      <c r="M143" s="135"/>
      <c r="P143" s="136">
        <f>SUM(P144:P150)</f>
        <v>0</v>
      </c>
      <c r="R143" s="136">
        <f>SUM(R144:R150)</f>
        <v>0</v>
      </c>
      <c r="T143" s="137">
        <f>SUM(T144:T150)</f>
        <v>0</v>
      </c>
      <c r="AR143" s="131" t="s">
        <v>82</v>
      </c>
      <c r="AT143" s="138" t="s">
        <v>73</v>
      </c>
      <c r="AU143" s="138" t="s">
        <v>74</v>
      </c>
      <c r="AY143" s="131" t="s">
        <v>166</v>
      </c>
      <c r="BK143" s="139">
        <f>SUM(BK144:BK150)</f>
        <v>0</v>
      </c>
    </row>
    <row r="144" spans="2:65" s="1" customFormat="1" ht="16.5" customHeight="1">
      <c r="B144" s="112"/>
      <c r="C144" s="142" t="s">
        <v>199</v>
      </c>
      <c r="D144" s="142" t="s">
        <v>168</v>
      </c>
      <c r="E144" s="143" t="s">
        <v>915</v>
      </c>
      <c r="F144" s="144" t="s">
        <v>1034</v>
      </c>
      <c r="G144" s="145" t="s">
        <v>295</v>
      </c>
      <c r="H144" s="146">
        <v>15</v>
      </c>
      <c r="I144" s="147"/>
      <c r="J144" s="148">
        <f t="shared" ref="J144:J150" si="5">ROUND(I144*H144,2)</f>
        <v>0</v>
      </c>
      <c r="K144" s="149"/>
      <c r="L144" s="28"/>
      <c r="M144" s="150" t="s">
        <v>1</v>
      </c>
      <c r="N144" s="111" t="s">
        <v>39</v>
      </c>
      <c r="P144" s="151">
        <f t="shared" ref="P144:P150" si="6">O144*H144</f>
        <v>0</v>
      </c>
      <c r="Q144" s="151">
        <v>0</v>
      </c>
      <c r="R144" s="151">
        <f t="shared" ref="R144:R150" si="7">Q144*H144</f>
        <v>0</v>
      </c>
      <c r="S144" s="151">
        <v>0</v>
      </c>
      <c r="T144" s="152">
        <f t="shared" ref="T144:T150" si="8">S144*H144</f>
        <v>0</v>
      </c>
      <c r="AR144" s="153" t="s">
        <v>172</v>
      </c>
      <c r="AT144" s="153" t="s">
        <v>168</v>
      </c>
      <c r="AU144" s="153" t="s">
        <v>82</v>
      </c>
      <c r="AY144" s="13" t="s">
        <v>166</v>
      </c>
      <c r="BE144" s="154">
        <f t="shared" ref="BE144:BE150" si="9">IF(N144="základní",J144,0)</f>
        <v>0</v>
      </c>
      <c r="BF144" s="154">
        <f t="shared" ref="BF144:BF150" si="10">IF(N144="snížená",J144,0)</f>
        <v>0</v>
      </c>
      <c r="BG144" s="154">
        <f t="shared" ref="BG144:BG150" si="11">IF(N144="zákl. přenesená",J144,0)</f>
        <v>0</v>
      </c>
      <c r="BH144" s="154">
        <f t="shared" ref="BH144:BH150" si="12">IF(N144="sníž. přenesená",J144,0)</f>
        <v>0</v>
      </c>
      <c r="BI144" s="154">
        <f t="shared" ref="BI144:BI150" si="13">IF(N144="nulová",J144,0)</f>
        <v>0</v>
      </c>
      <c r="BJ144" s="13" t="s">
        <v>82</v>
      </c>
      <c r="BK144" s="154">
        <f t="shared" ref="BK144:BK150" si="14">ROUND(I144*H144,2)</f>
        <v>0</v>
      </c>
      <c r="BL144" s="13" t="s">
        <v>172</v>
      </c>
      <c r="BM144" s="153" t="s">
        <v>1431</v>
      </c>
    </row>
    <row r="145" spans="2:65" s="1" customFormat="1" ht="16.5" customHeight="1">
      <c r="B145" s="112"/>
      <c r="C145" s="142" t="s">
        <v>178</v>
      </c>
      <c r="D145" s="142" t="s">
        <v>168</v>
      </c>
      <c r="E145" s="143" t="s">
        <v>927</v>
      </c>
      <c r="F145" s="144" t="s">
        <v>1036</v>
      </c>
      <c r="G145" s="145" t="s">
        <v>295</v>
      </c>
      <c r="H145" s="146">
        <v>30</v>
      </c>
      <c r="I145" s="147"/>
      <c r="J145" s="148">
        <f t="shared" si="5"/>
        <v>0</v>
      </c>
      <c r="K145" s="149"/>
      <c r="L145" s="28"/>
      <c r="M145" s="150" t="s">
        <v>1</v>
      </c>
      <c r="N145" s="111" t="s">
        <v>39</v>
      </c>
      <c r="P145" s="151">
        <f t="shared" si="6"/>
        <v>0</v>
      </c>
      <c r="Q145" s="151">
        <v>0</v>
      </c>
      <c r="R145" s="151">
        <f t="shared" si="7"/>
        <v>0</v>
      </c>
      <c r="S145" s="151">
        <v>0</v>
      </c>
      <c r="T145" s="152">
        <f t="shared" si="8"/>
        <v>0</v>
      </c>
      <c r="AR145" s="153" t="s">
        <v>172</v>
      </c>
      <c r="AT145" s="153" t="s">
        <v>168</v>
      </c>
      <c r="AU145" s="153" t="s">
        <v>82</v>
      </c>
      <c r="AY145" s="13" t="s">
        <v>166</v>
      </c>
      <c r="BE145" s="154">
        <f t="shared" si="9"/>
        <v>0</v>
      </c>
      <c r="BF145" s="154">
        <f t="shared" si="10"/>
        <v>0</v>
      </c>
      <c r="BG145" s="154">
        <f t="shared" si="11"/>
        <v>0</v>
      </c>
      <c r="BH145" s="154">
        <f t="shared" si="12"/>
        <v>0</v>
      </c>
      <c r="BI145" s="154">
        <f t="shared" si="13"/>
        <v>0</v>
      </c>
      <c r="BJ145" s="13" t="s">
        <v>82</v>
      </c>
      <c r="BK145" s="154">
        <f t="shared" si="14"/>
        <v>0</v>
      </c>
      <c r="BL145" s="13" t="s">
        <v>172</v>
      </c>
      <c r="BM145" s="153" t="s">
        <v>1432</v>
      </c>
    </row>
    <row r="146" spans="2:65" s="1" customFormat="1" ht="16.5" customHeight="1">
      <c r="B146" s="112"/>
      <c r="C146" s="142" t="s">
        <v>207</v>
      </c>
      <c r="D146" s="142" t="s">
        <v>168</v>
      </c>
      <c r="E146" s="143" t="s">
        <v>930</v>
      </c>
      <c r="F146" s="144" t="s">
        <v>1038</v>
      </c>
      <c r="G146" s="145" t="s">
        <v>295</v>
      </c>
      <c r="H146" s="146">
        <v>100</v>
      </c>
      <c r="I146" s="147"/>
      <c r="J146" s="148">
        <f t="shared" si="5"/>
        <v>0</v>
      </c>
      <c r="K146" s="149"/>
      <c r="L146" s="28"/>
      <c r="M146" s="150" t="s">
        <v>1</v>
      </c>
      <c r="N146" s="111" t="s">
        <v>39</v>
      </c>
      <c r="P146" s="151">
        <f t="shared" si="6"/>
        <v>0</v>
      </c>
      <c r="Q146" s="151">
        <v>0</v>
      </c>
      <c r="R146" s="151">
        <f t="shared" si="7"/>
        <v>0</v>
      </c>
      <c r="S146" s="151">
        <v>0</v>
      </c>
      <c r="T146" s="152">
        <f t="shared" si="8"/>
        <v>0</v>
      </c>
      <c r="AR146" s="153" t="s">
        <v>172</v>
      </c>
      <c r="AT146" s="153" t="s">
        <v>168</v>
      </c>
      <c r="AU146" s="153" t="s">
        <v>82</v>
      </c>
      <c r="AY146" s="13" t="s">
        <v>166</v>
      </c>
      <c r="BE146" s="154">
        <f t="shared" si="9"/>
        <v>0</v>
      </c>
      <c r="BF146" s="154">
        <f t="shared" si="10"/>
        <v>0</v>
      </c>
      <c r="BG146" s="154">
        <f t="shared" si="11"/>
        <v>0</v>
      </c>
      <c r="BH146" s="154">
        <f t="shared" si="12"/>
        <v>0</v>
      </c>
      <c r="BI146" s="154">
        <f t="shared" si="13"/>
        <v>0</v>
      </c>
      <c r="BJ146" s="13" t="s">
        <v>82</v>
      </c>
      <c r="BK146" s="154">
        <f t="shared" si="14"/>
        <v>0</v>
      </c>
      <c r="BL146" s="13" t="s">
        <v>172</v>
      </c>
      <c r="BM146" s="153" t="s">
        <v>1433</v>
      </c>
    </row>
    <row r="147" spans="2:65" s="1" customFormat="1" ht="16.5" customHeight="1">
      <c r="B147" s="112"/>
      <c r="C147" s="142" t="s">
        <v>211</v>
      </c>
      <c r="D147" s="142" t="s">
        <v>168</v>
      </c>
      <c r="E147" s="143" t="s">
        <v>933</v>
      </c>
      <c r="F147" s="144" t="s">
        <v>1040</v>
      </c>
      <c r="G147" s="145" t="s">
        <v>295</v>
      </c>
      <c r="H147" s="146">
        <v>0</v>
      </c>
      <c r="I147" s="147"/>
      <c r="J147" s="148">
        <f t="shared" si="5"/>
        <v>0</v>
      </c>
      <c r="K147" s="149"/>
      <c r="L147" s="28"/>
      <c r="M147" s="150" t="s">
        <v>1</v>
      </c>
      <c r="N147" s="111" t="s">
        <v>39</v>
      </c>
      <c r="P147" s="151">
        <f t="shared" si="6"/>
        <v>0</v>
      </c>
      <c r="Q147" s="151">
        <v>0</v>
      </c>
      <c r="R147" s="151">
        <f t="shared" si="7"/>
        <v>0</v>
      </c>
      <c r="S147" s="151">
        <v>0</v>
      </c>
      <c r="T147" s="152">
        <f t="shared" si="8"/>
        <v>0</v>
      </c>
      <c r="AR147" s="153" t="s">
        <v>172</v>
      </c>
      <c r="AT147" s="153" t="s">
        <v>168</v>
      </c>
      <c r="AU147" s="153" t="s">
        <v>82</v>
      </c>
      <c r="AY147" s="13" t="s">
        <v>166</v>
      </c>
      <c r="BE147" s="154">
        <f t="shared" si="9"/>
        <v>0</v>
      </c>
      <c r="BF147" s="154">
        <f t="shared" si="10"/>
        <v>0</v>
      </c>
      <c r="BG147" s="154">
        <f t="shared" si="11"/>
        <v>0</v>
      </c>
      <c r="BH147" s="154">
        <f t="shared" si="12"/>
        <v>0</v>
      </c>
      <c r="BI147" s="154">
        <f t="shared" si="13"/>
        <v>0</v>
      </c>
      <c r="BJ147" s="13" t="s">
        <v>82</v>
      </c>
      <c r="BK147" s="154">
        <f t="shared" si="14"/>
        <v>0</v>
      </c>
      <c r="BL147" s="13" t="s">
        <v>172</v>
      </c>
      <c r="BM147" s="153" t="s">
        <v>1434</v>
      </c>
    </row>
    <row r="148" spans="2:65" s="1" customFormat="1" ht="16.5" customHeight="1">
      <c r="B148" s="112"/>
      <c r="C148" s="142" t="s">
        <v>215</v>
      </c>
      <c r="D148" s="142" t="s">
        <v>168</v>
      </c>
      <c r="E148" s="143" t="s">
        <v>903</v>
      </c>
      <c r="F148" s="144" t="s">
        <v>1042</v>
      </c>
      <c r="G148" s="145" t="s">
        <v>295</v>
      </c>
      <c r="H148" s="146">
        <v>670</v>
      </c>
      <c r="I148" s="147"/>
      <c r="J148" s="148">
        <f t="shared" si="5"/>
        <v>0</v>
      </c>
      <c r="K148" s="149"/>
      <c r="L148" s="28"/>
      <c r="M148" s="150" t="s">
        <v>1</v>
      </c>
      <c r="N148" s="111" t="s">
        <v>39</v>
      </c>
      <c r="P148" s="151">
        <f t="shared" si="6"/>
        <v>0</v>
      </c>
      <c r="Q148" s="151">
        <v>0</v>
      </c>
      <c r="R148" s="151">
        <f t="shared" si="7"/>
        <v>0</v>
      </c>
      <c r="S148" s="151">
        <v>0</v>
      </c>
      <c r="T148" s="152">
        <f t="shared" si="8"/>
        <v>0</v>
      </c>
      <c r="AR148" s="153" t="s">
        <v>172</v>
      </c>
      <c r="AT148" s="153" t="s">
        <v>168</v>
      </c>
      <c r="AU148" s="153" t="s">
        <v>82</v>
      </c>
      <c r="AY148" s="13" t="s">
        <v>166</v>
      </c>
      <c r="BE148" s="154">
        <f t="shared" si="9"/>
        <v>0</v>
      </c>
      <c r="BF148" s="154">
        <f t="shared" si="10"/>
        <v>0</v>
      </c>
      <c r="BG148" s="154">
        <f t="shared" si="11"/>
        <v>0</v>
      </c>
      <c r="BH148" s="154">
        <f t="shared" si="12"/>
        <v>0</v>
      </c>
      <c r="BI148" s="154">
        <f t="shared" si="13"/>
        <v>0</v>
      </c>
      <c r="BJ148" s="13" t="s">
        <v>82</v>
      </c>
      <c r="BK148" s="154">
        <f t="shared" si="14"/>
        <v>0</v>
      </c>
      <c r="BL148" s="13" t="s">
        <v>172</v>
      </c>
      <c r="BM148" s="153" t="s">
        <v>1435</v>
      </c>
    </row>
    <row r="149" spans="2:65" s="1" customFormat="1" ht="16.5" customHeight="1">
      <c r="B149" s="112"/>
      <c r="C149" s="142" t="s">
        <v>8</v>
      </c>
      <c r="D149" s="142" t="s">
        <v>168</v>
      </c>
      <c r="E149" s="143" t="s">
        <v>906</v>
      </c>
      <c r="F149" s="144" t="s">
        <v>1044</v>
      </c>
      <c r="G149" s="145" t="s">
        <v>295</v>
      </c>
      <c r="H149" s="146">
        <v>556</v>
      </c>
      <c r="I149" s="147"/>
      <c r="J149" s="148">
        <f t="shared" si="5"/>
        <v>0</v>
      </c>
      <c r="K149" s="149"/>
      <c r="L149" s="28"/>
      <c r="M149" s="150" t="s">
        <v>1</v>
      </c>
      <c r="N149" s="111" t="s">
        <v>39</v>
      </c>
      <c r="P149" s="151">
        <f t="shared" si="6"/>
        <v>0</v>
      </c>
      <c r="Q149" s="151">
        <v>0</v>
      </c>
      <c r="R149" s="151">
        <f t="shared" si="7"/>
        <v>0</v>
      </c>
      <c r="S149" s="151">
        <v>0</v>
      </c>
      <c r="T149" s="152">
        <f t="shared" si="8"/>
        <v>0</v>
      </c>
      <c r="AR149" s="153" t="s">
        <v>172</v>
      </c>
      <c r="AT149" s="153" t="s">
        <v>168</v>
      </c>
      <c r="AU149" s="153" t="s">
        <v>82</v>
      </c>
      <c r="AY149" s="13" t="s">
        <v>166</v>
      </c>
      <c r="BE149" s="154">
        <f t="shared" si="9"/>
        <v>0</v>
      </c>
      <c r="BF149" s="154">
        <f t="shared" si="10"/>
        <v>0</v>
      </c>
      <c r="BG149" s="154">
        <f t="shared" si="11"/>
        <v>0</v>
      </c>
      <c r="BH149" s="154">
        <f t="shared" si="12"/>
        <v>0</v>
      </c>
      <c r="BI149" s="154">
        <f t="shared" si="13"/>
        <v>0</v>
      </c>
      <c r="BJ149" s="13" t="s">
        <v>82</v>
      </c>
      <c r="BK149" s="154">
        <f t="shared" si="14"/>
        <v>0</v>
      </c>
      <c r="BL149" s="13" t="s">
        <v>172</v>
      </c>
      <c r="BM149" s="153" t="s">
        <v>1436</v>
      </c>
    </row>
    <row r="150" spans="2:65" s="1" customFormat="1" ht="16.5" customHeight="1">
      <c r="B150" s="112"/>
      <c r="C150" s="142" t="s">
        <v>222</v>
      </c>
      <c r="D150" s="142" t="s">
        <v>168</v>
      </c>
      <c r="E150" s="143" t="s">
        <v>909</v>
      </c>
      <c r="F150" s="144" t="s">
        <v>1046</v>
      </c>
      <c r="G150" s="145" t="s">
        <v>295</v>
      </c>
      <c r="H150" s="146">
        <v>0</v>
      </c>
      <c r="I150" s="147"/>
      <c r="J150" s="148">
        <f t="shared" si="5"/>
        <v>0</v>
      </c>
      <c r="K150" s="149"/>
      <c r="L150" s="28"/>
      <c r="M150" s="150" t="s">
        <v>1</v>
      </c>
      <c r="N150" s="111" t="s">
        <v>39</v>
      </c>
      <c r="P150" s="151">
        <f t="shared" si="6"/>
        <v>0</v>
      </c>
      <c r="Q150" s="151">
        <v>0</v>
      </c>
      <c r="R150" s="151">
        <f t="shared" si="7"/>
        <v>0</v>
      </c>
      <c r="S150" s="151">
        <v>0</v>
      </c>
      <c r="T150" s="152">
        <f t="shared" si="8"/>
        <v>0</v>
      </c>
      <c r="AR150" s="153" t="s">
        <v>172</v>
      </c>
      <c r="AT150" s="153" t="s">
        <v>168</v>
      </c>
      <c r="AU150" s="153" t="s">
        <v>82</v>
      </c>
      <c r="AY150" s="13" t="s">
        <v>166</v>
      </c>
      <c r="BE150" s="154">
        <f t="shared" si="9"/>
        <v>0</v>
      </c>
      <c r="BF150" s="154">
        <f t="shared" si="10"/>
        <v>0</v>
      </c>
      <c r="BG150" s="154">
        <f t="shared" si="11"/>
        <v>0</v>
      </c>
      <c r="BH150" s="154">
        <f t="shared" si="12"/>
        <v>0</v>
      </c>
      <c r="BI150" s="154">
        <f t="shared" si="13"/>
        <v>0</v>
      </c>
      <c r="BJ150" s="13" t="s">
        <v>82</v>
      </c>
      <c r="BK150" s="154">
        <f t="shared" si="14"/>
        <v>0</v>
      </c>
      <c r="BL150" s="13" t="s">
        <v>172</v>
      </c>
      <c r="BM150" s="153" t="s">
        <v>1437</v>
      </c>
    </row>
    <row r="151" spans="2:65" s="11" customFormat="1" ht="25.9" customHeight="1">
      <c r="B151" s="130"/>
      <c r="D151" s="131" t="s">
        <v>73</v>
      </c>
      <c r="E151" s="132" t="s">
        <v>937</v>
      </c>
      <c r="F151" s="132" t="s">
        <v>1048</v>
      </c>
      <c r="I151" s="133"/>
      <c r="J151" s="134">
        <f>BK151</f>
        <v>0</v>
      </c>
      <c r="L151" s="130"/>
      <c r="M151" s="135"/>
      <c r="P151" s="136">
        <f>SUM(P152:P163)</f>
        <v>0</v>
      </c>
      <c r="R151" s="136">
        <f>SUM(R152:R163)</f>
        <v>0</v>
      </c>
      <c r="T151" s="137">
        <f>SUM(T152:T163)</f>
        <v>0</v>
      </c>
      <c r="AR151" s="131" t="s">
        <v>82</v>
      </c>
      <c r="AT151" s="138" t="s">
        <v>73</v>
      </c>
      <c r="AU151" s="138" t="s">
        <v>74</v>
      </c>
      <c r="AY151" s="131" t="s">
        <v>166</v>
      </c>
      <c r="BK151" s="139">
        <f>SUM(BK152:BK163)</f>
        <v>0</v>
      </c>
    </row>
    <row r="152" spans="2:65" s="1" customFormat="1" ht="16.5" customHeight="1">
      <c r="B152" s="112"/>
      <c r="C152" s="142" t="s">
        <v>226</v>
      </c>
      <c r="D152" s="142" t="s">
        <v>168</v>
      </c>
      <c r="E152" s="143" t="s">
        <v>941</v>
      </c>
      <c r="F152" s="144" t="s">
        <v>1049</v>
      </c>
      <c r="G152" s="145" t="s">
        <v>884</v>
      </c>
      <c r="H152" s="146">
        <v>50</v>
      </c>
      <c r="I152" s="147"/>
      <c r="J152" s="148">
        <f t="shared" ref="J152:J163" si="15">ROUND(I152*H152,2)</f>
        <v>0</v>
      </c>
      <c r="K152" s="149"/>
      <c r="L152" s="28"/>
      <c r="M152" s="150" t="s">
        <v>1</v>
      </c>
      <c r="N152" s="111" t="s">
        <v>39</v>
      </c>
      <c r="P152" s="151">
        <f t="shared" ref="P152:P163" si="16">O152*H152</f>
        <v>0</v>
      </c>
      <c r="Q152" s="151">
        <v>0</v>
      </c>
      <c r="R152" s="151">
        <f t="shared" ref="R152:R163" si="17">Q152*H152</f>
        <v>0</v>
      </c>
      <c r="S152" s="151">
        <v>0</v>
      </c>
      <c r="T152" s="152">
        <f t="shared" ref="T152:T163" si="18">S152*H152</f>
        <v>0</v>
      </c>
      <c r="AR152" s="153" t="s">
        <v>172</v>
      </c>
      <c r="AT152" s="153" t="s">
        <v>168</v>
      </c>
      <c r="AU152" s="153" t="s">
        <v>82</v>
      </c>
      <c r="AY152" s="13" t="s">
        <v>166</v>
      </c>
      <c r="BE152" s="154">
        <f t="shared" ref="BE152:BE163" si="19">IF(N152="základní",J152,0)</f>
        <v>0</v>
      </c>
      <c r="BF152" s="154">
        <f t="shared" ref="BF152:BF163" si="20">IF(N152="snížená",J152,0)</f>
        <v>0</v>
      </c>
      <c r="BG152" s="154">
        <f t="shared" ref="BG152:BG163" si="21">IF(N152="zákl. přenesená",J152,0)</f>
        <v>0</v>
      </c>
      <c r="BH152" s="154">
        <f t="shared" ref="BH152:BH163" si="22">IF(N152="sníž. přenesená",J152,0)</f>
        <v>0</v>
      </c>
      <c r="BI152" s="154">
        <f t="shared" ref="BI152:BI163" si="23">IF(N152="nulová",J152,0)</f>
        <v>0</v>
      </c>
      <c r="BJ152" s="13" t="s">
        <v>82</v>
      </c>
      <c r="BK152" s="154">
        <f t="shared" ref="BK152:BK163" si="24">ROUND(I152*H152,2)</f>
        <v>0</v>
      </c>
      <c r="BL152" s="13" t="s">
        <v>172</v>
      </c>
      <c r="BM152" s="153" t="s">
        <v>1438</v>
      </c>
    </row>
    <row r="153" spans="2:65" s="1" customFormat="1" ht="16.5" customHeight="1">
      <c r="B153" s="112"/>
      <c r="C153" s="142" t="s">
        <v>230</v>
      </c>
      <c r="D153" s="142" t="s">
        <v>168</v>
      </c>
      <c r="E153" s="143" t="s">
        <v>944</v>
      </c>
      <c r="F153" s="144" t="s">
        <v>1051</v>
      </c>
      <c r="G153" s="145" t="s">
        <v>884</v>
      </c>
      <c r="H153" s="146">
        <v>32</v>
      </c>
      <c r="I153" s="147"/>
      <c r="J153" s="148">
        <f t="shared" si="15"/>
        <v>0</v>
      </c>
      <c r="K153" s="149"/>
      <c r="L153" s="28"/>
      <c r="M153" s="150" t="s">
        <v>1</v>
      </c>
      <c r="N153" s="111" t="s">
        <v>39</v>
      </c>
      <c r="P153" s="151">
        <f t="shared" si="16"/>
        <v>0</v>
      </c>
      <c r="Q153" s="151">
        <v>0</v>
      </c>
      <c r="R153" s="151">
        <f t="shared" si="17"/>
        <v>0</v>
      </c>
      <c r="S153" s="151">
        <v>0</v>
      </c>
      <c r="T153" s="152">
        <f t="shared" si="18"/>
        <v>0</v>
      </c>
      <c r="AR153" s="153" t="s">
        <v>172</v>
      </c>
      <c r="AT153" s="153" t="s">
        <v>168</v>
      </c>
      <c r="AU153" s="153" t="s">
        <v>82</v>
      </c>
      <c r="AY153" s="13" t="s">
        <v>166</v>
      </c>
      <c r="BE153" s="154">
        <f t="shared" si="19"/>
        <v>0</v>
      </c>
      <c r="BF153" s="154">
        <f t="shared" si="20"/>
        <v>0</v>
      </c>
      <c r="BG153" s="154">
        <f t="shared" si="21"/>
        <v>0</v>
      </c>
      <c r="BH153" s="154">
        <f t="shared" si="22"/>
        <v>0</v>
      </c>
      <c r="BI153" s="154">
        <f t="shared" si="23"/>
        <v>0</v>
      </c>
      <c r="BJ153" s="13" t="s">
        <v>82</v>
      </c>
      <c r="BK153" s="154">
        <f t="shared" si="24"/>
        <v>0</v>
      </c>
      <c r="BL153" s="13" t="s">
        <v>172</v>
      </c>
      <c r="BM153" s="153" t="s">
        <v>1439</v>
      </c>
    </row>
    <row r="154" spans="2:65" s="1" customFormat="1" ht="16.5" customHeight="1">
      <c r="B154" s="112"/>
      <c r="C154" s="142" t="s">
        <v>234</v>
      </c>
      <c r="D154" s="142" t="s">
        <v>168</v>
      </c>
      <c r="E154" s="143" t="s">
        <v>952</v>
      </c>
      <c r="F154" s="144" t="s">
        <v>1053</v>
      </c>
      <c r="G154" s="145" t="s">
        <v>884</v>
      </c>
      <c r="H154" s="146">
        <v>0</v>
      </c>
      <c r="I154" s="147"/>
      <c r="J154" s="148">
        <f t="shared" si="15"/>
        <v>0</v>
      </c>
      <c r="K154" s="149"/>
      <c r="L154" s="28"/>
      <c r="M154" s="150" t="s">
        <v>1</v>
      </c>
      <c r="N154" s="111" t="s">
        <v>39</v>
      </c>
      <c r="P154" s="151">
        <f t="shared" si="16"/>
        <v>0</v>
      </c>
      <c r="Q154" s="151">
        <v>0</v>
      </c>
      <c r="R154" s="151">
        <f t="shared" si="17"/>
        <v>0</v>
      </c>
      <c r="S154" s="151">
        <v>0</v>
      </c>
      <c r="T154" s="152">
        <f t="shared" si="18"/>
        <v>0</v>
      </c>
      <c r="AR154" s="153" t="s">
        <v>172</v>
      </c>
      <c r="AT154" s="153" t="s">
        <v>168</v>
      </c>
      <c r="AU154" s="153" t="s">
        <v>82</v>
      </c>
      <c r="AY154" s="13" t="s">
        <v>166</v>
      </c>
      <c r="BE154" s="154">
        <f t="shared" si="19"/>
        <v>0</v>
      </c>
      <c r="BF154" s="154">
        <f t="shared" si="20"/>
        <v>0</v>
      </c>
      <c r="BG154" s="154">
        <f t="shared" si="21"/>
        <v>0</v>
      </c>
      <c r="BH154" s="154">
        <f t="shared" si="22"/>
        <v>0</v>
      </c>
      <c r="BI154" s="154">
        <f t="shared" si="23"/>
        <v>0</v>
      </c>
      <c r="BJ154" s="13" t="s">
        <v>82</v>
      </c>
      <c r="BK154" s="154">
        <f t="shared" si="24"/>
        <v>0</v>
      </c>
      <c r="BL154" s="13" t="s">
        <v>172</v>
      </c>
      <c r="BM154" s="153" t="s">
        <v>1440</v>
      </c>
    </row>
    <row r="155" spans="2:65" s="1" customFormat="1" ht="16.5" customHeight="1">
      <c r="B155" s="112"/>
      <c r="C155" s="142" t="s">
        <v>238</v>
      </c>
      <c r="D155" s="142" t="s">
        <v>168</v>
      </c>
      <c r="E155" s="143" t="s">
        <v>955</v>
      </c>
      <c r="F155" s="144" t="s">
        <v>1055</v>
      </c>
      <c r="G155" s="145" t="s">
        <v>884</v>
      </c>
      <c r="H155" s="146">
        <v>2</v>
      </c>
      <c r="I155" s="147"/>
      <c r="J155" s="148">
        <f t="shared" si="15"/>
        <v>0</v>
      </c>
      <c r="K155" s="149"/>
      <c r="L155" s="28"/>
      <c r="M155" s="150" t="s">
        <v>1</v>
      </c>
      <c r="N155" s="111" t="s">
        <v>39</v>
      </c>
      <c r="P155" s="151">
        <f t="shared" si="16"/>
        <v>0</v>
      </c>
      <c r="Q155" s="151">
        <v>0</v>
      </c>
      <c r="R155" s="151">
        <f t="shared" si="17"/>
        <v>0</v>
      </c>
      <c r="S155" s="151">
        <v>0</v>
      </c>
      <c r="T155" s="152">
        <f t="shared" si="18"/>
        <v>0</v>
      </c>
      <c r="AR155" s="153" t="s">
        <v>172</v>
      </c>
      <c r="AT155" s="153" t="s">
        <v>168</v>
      </c>
      <c r="AU155" s="153" t="s">
        <v>82</v>
      </c>
      <c r="AY155" s="13" t="s">
        <v>166</v>
      </c>
      <c r="BE155" s="154">
        <f t="shared" si="19"/>
        <v>0</v>
      </c>
      <c r="BF155" s="154">
        <f t="shared" si="20"/>
        <v>0</v>
      </c>
      <c r="BG155" s="154">
        <f t="shared" si="21"/>
        <v>0</v>
      </c>
      <c r="BH155" s="154">
        <f t="shared" si="22"/>
        <v>0</v>
      </c>
      <c r="BI155" s="154">
        <f t="shared" si="23"/>
        <v>0</v>
      </c>
      <c r="BJ155" s="13" t="s">
        <v>82</v>
      </c>
      <c r="BK155" s="154">
        <f t="shared" si="24"/>
        <v>0</v>
      </c>
      <c r="BL155" s="13" t="s">
        <v>172</v>
      </c>
      <c r="BM155" s="153" t="s">
        <v>1441</v>
      </c>
    </row>
    <row r="156" spans="2:65" s="1" customFormat="1" ht="16.5" customHeight="1">
      <c r="B156" s="112"/>
      <c r="C156" s="142" t="s">
        <v>243</v>
      </c>
      <c r="D156" s="142" t="s">
        <v>168</v>
      </c>
      <c r="E156" s="143" t="s">
        <v>958</v>
      </c>
      <c r="F156" s="144" t="s">
        <v>1057</v>
      </c>
      <c r="G156" s="145" t="s">
        <v>884</v>
      </c>
      <c r="H156" s="146">
        <v>0</v>
      </c>
      <c r="I156" s="147"/>
      <c r="J156" s="148">
        <f t="shared" si="15"/>
        <v>0</v>
      </c>
      <c r="K156" s="149"/>
      <c r="L156" s="28"/>
      <c r="M156" s="150" t="s">
        <v>1</v>
      </c>
      <c r="N156" s="111" t="s">
        <v>39</v>
      </c>
      <c r="P156" s="151">
        <f t="shared" si="16"/>
        <v>0</v>
      </c>
      <c r="Q156" s="151">
        <v>0</v>
      </c>
      <c r="R156" s="151">
        <f t="shared" si="17"/>
        <v>0</v>
      </c>
      <c r="S156" s="151">
        <v>0</v>
      </c>
      <c r="T156" s="152">
        <f t="shared" si="18"/>
        <v>0</v>
      </c>
      <c r="AR156" s="153" t="s">
        <v>172</v>
      </c>
      <c r="AT156" s="153" t="s">
        <v>168</v>
      </c>
      <c r="AU156" s="153" t="s">
        <v>82</v>
      </c>
      <c r="AY156" s="13" t="s">
        <v>166</v>
      </c>
      <c r="BE156" s="154">
        <f t="shared" si="19"/>
        <v>0</v>
      </c>
      <c r="BF156" s="154">
        <f t="shared" si="20"/>
        <v>0</v>
      </c>
      <c r="BG156" s="154">
        <f t="shared" si="21"/>
        <v>0</v>
      </c>
      <c r="BH156" s="154">
        <f t="shared" si="22"/>
        <v>0</v>
      </c>
      <c r="BI156" s="154">
        <f t="shared" si="23"/>
        <v>0</v>
      </c>
      <c r="BJ156" s="13" t="s">
        <v>82</v>
      </c>
      <c r="BK156" s="154">
        <f t="shared" si="24"/>
        <v>0</v>
      </c>
      <c r="BL156" s="13" t="s">
        <v>172</v>
      </c>
      <c r="BM156" s="153" t="s">
        <v>1442</v>
      </c>
    </row>
    <row r="157" spans="2:65" s="1" customFormat="1" ht="16.5" customHeight="1">
      <c r="B157" s="112"/>
      <c r="C157" s="142" t="s">
        <v>248</v>
      </c>
      <c r="D157" s="142" t="s">
        <v>168</v>
      </c>
      <c r="E157" s="143" t="s">
        <v>961</v>
      </c>
      <c r="F157" s="144" t="s">
        <v>1059</v>
      </c>
      <c r="G157" s="145" t="s">
        <v>884</v>
      </c>
      <c r="H157" s="146">
        <v>2</v>
      </c>
      <c r="I157" s="147"/>
      <c r="J157" s="148">
        <f t="shared" si="15"/>
        <v>0</v>
      </c>
      <c r="K157" s="149"/>
      <c r="L157" s="28"/>
      <c r="M157" s="150" t="s">
        <v>1</v>
      </c>
      <c r="N157" s="111" t="s">
        <v>39</v>
      </c>
      <c r="P157" s="151">
        <f t="shared" si="16"/>
        <v>0</v>
      </c>
      <c r="Q157" s="151">
        <v>0</v>
      </c>
      <c r="R157" s="151">
        <f t="shared" si="17"/>
        <v>0</v>
      </c>
      <c r="S157" s="151">
        <v>0</v>
      </c>
      <c r="T157" s="152">
        <f t="shared" si="18"/>
        <v>0</v>
      </c>
      <c r="AR157" s="153" t="s">
        <v>172</v>
      </c>
      <c r="AT157" s="153" t="s">
        <v>168</v>
      </c>
      <c r="AU157" s="153" t="s">
        <v>82</v>
      </c>
      <c r="AY157" s="13" t="s">
        <v>166</v>
      </c>
      <c r="BE157" s="154">
        <f t="shared" si="19"/>
        <v>0</v>
      </c>
      <c r="BF157" s="154">
        <f t="shared" si="20"/>
        <v>0</v>
      </c>
      <c r="BG157" s="154">
        <f t="shared" si="21"/>
        <v>0</v>
      </c>
      <c r="BH157" s="154">
        <f t="shared" si="22"/>
        <v>0</v>
      </c>
      <c r="BI157" s="154">
        <f t="shared" si="23"/>
        <v>0</v>
      </c>
      <c r="BJ157" s="13" t="s">
        <v>82</v>
      </c>
      <c r="BK157" s="154">
        <f t="shared" si="24"/>
        <v>0</v>
      </c>
      <c r="BL157" s="13" t="s">
        <v>172</v>
      </c>
      <c r="BM157" s="153" t="s">
        <v>1443</v>
      </c>
    </row>
    <row r="158" spans="2:65" s="1" customFormat="1" ht="16.5" customHeight="1">
      <c r="B158" s="112"/>
      <c r="C158" s="142" t="s">
        <v>253</v>
      </c>
      <c r="D158" s="142" t="s">
        <v>168</v>
      </c>
      <c r="E158" s="143" t="s">
        <v>964</v>
      </c>
      <c r="F158" s="144" t="s">
        <v>1061</v>
      </c>
      <c r="G158" s="145" t="s">
        <v>884</v>
      </c>
      <c r="H158" s="146">
        <v>9</v>
      </c>
      <c r="I158" s="147"/>
      <c r="J158" s="148">
        <f t="shared" si="15"/>
        <v>0</v>
      </c>
      <c r="K158" s="149"/>
      <c r="L158" s="28"/>
      <c r="M158" s="150" t="s">
        <v>1</v>
      </c>
      <c r="N158" s="111" t="s">
        <v>39</v>
      </c>
      <c r="P158" s="151">
        <f t="shared" si="16"/>
        <v>0</v>
      </c>
      <c r="Q158" s="151">
        <v>0</v>
      </c>
      <c r="R158" s="151">
        <f t="shared" si="17"/>
        <v>0</v>
      </c>
      <c r="S158" s="151">
        <v>0</v>
      </c>
      <c r="T158" s="152">
        <f t="shared" si="18"/>
        <v>0</v>
      </c>
      <c r="AR158" s="153" t="s">
        <v>172</v>
      </c>
      <c r="AT158" s="153" t="s">
        <v>168</v>
      </c>
      <c r="AU158" s="153" t="s">
        <v>82</v>
      </c>
      <c r="AY158" s="13" t="s">
        <v>166</v>
      </c>
      <c r="BE158" s="154">
        <f t="shared" si="19"/>
        <v>0</v>
      </c>
      <c r="BF158" s="154">
        <f t="shared" si="20"/>
        <v>0</v>
      </c>
      <c r="BG158" s="154">
        <f t="shared" si="21"/>
        <v>0</v>
      </c>
      <c r="BH158" s="154">
        <f t="shared" si="22"/>
        <v>0</v>
      </c>
      <c r="BI158" s="154">
        <f t="shared" si="23"/>
        <v>0</v>
      </c>
      <c r="BJ158" s="13" t="s">
        <v>82</v>
      </c>
      <c r="BK158" s="154">
        <f t="shared" si="24"/>
        <v>0</v>
      </c>
      <c r="BL158" s="13" t="s">
        <v>172</v>
      </c>
      <c r="BM158" s="153" t="s">
        <v>1444</v>
      </c>
    </row>
    <row r="159" spans="2:65" s="1" customFormat="1" ht="16.5" customHeight="1">
      <c r="B159" s="112"/>
      <c r="C159" s="142" t="s">
        <v>7</v>
      </c>
      <c r="D159" s="142" t="s">
        <v>168</v>
      </c>
      <c r="E159" s="143" t="s">
        <v>970</v>
      </c>
      <c r="F159" s="144" t="s">
        <v>1063</v>
      </c>
      <c r="G159" s="145" t="s">
        <v>884</v>
      </c>
      <c r="H159" s="146">
        <v>0</v>
      </c>
      <c r="I159" s="147"/>
      <c r="J159" s="148">
        <f t="shared" si="15"/>
        <v>0</v>
      </c>
      <c r="K159" s="149"/>
      <c r="L159" s="28"/>
      <c r="M159" s="150" t="s">
        <v>1</v>
      </c>
      <c r="N159" s="111" t="s">
        <v>39</v>
      </c>
      <c r="P159" s="151">
        <f t="shared" si="16"/>
        <v>0</v>
      </c>
      <c r="Q159" s="151">
        <v>0</v>
      </c>
      <c r="R159" s="151">
        <f t="shared" si="17"/>
        <v>0</v>
      </c>
      <c r="S159" s="151">
        <v>0</v>
      </c>
      <c r="T159" s="152">
        <f t="shared" si="18"/>
        <v>0</v>
      </c>
      <c r="AR159" s="153" t="s">
        <v>172</v>
      </c>
      <c r="AT159" s="153" t="s">
        <v>168</v>
      </c>
      <c r="AU159" s="153" t="s">
        <v>82</v>
      </c>
      <c r="AY159" s="13" t="s">
        <v>166</v>
      </c>
      <c r="BE159" s="154">
        <f t="shared" si="19"/>
        <v>0</v>
      </c>
      <c r="BF159" s="154">
        <f t="shared" si="20"/>
        <v>0</v>
      </c>
      <c r="BG159" s="154">
        <f t="shared" si="21"/>
        <v>0</v>
      </c>
      <c r="BH159" s="154">
        <f t="shared" si="22"/>
        <v>0</v>
      </c>
      <c r="BI159" s="154">
        <f t="shared" si="23"/>
        <v>0</v>
      </c>
      <c r="BJ159" s="13" t="s">
        <v>82</v>
      </c>
      <c r="BK159" s="154">
        <f t="shared" si="24"/>
        <v>0</v>
      </c>
      <c r="BL159" s="13" t="s">
        <v>172</v>
      </c>
      <c r="BM159" s="153" t="s">
        <v>1445</v>
      </c>
    </row>
    <row r="160" spans="2:65" s="1" customFormat="1" ht="16.5" customHeight="1">
      <c r="B160" s="112"/>
      <c r="C160" s="142" t="s">
        <v>260</v>
      </c>
      <c r="D160" s="142" t="s">
        <v>168</v>
      </c>
      <c r="E160" s="143" t="s">
        <v>973</v>
      </c>
      <c r="F160" s="144" t="s">
        <v>1446</v>
      </c>
      <c r="G160" s="145" t="s">
        <v>251</v>
      </c>
      <c r="H160" s="146">
        <v>1</v>
      </c>
      <c r="I160" s="147"/>
      <c r="J160" s="148">
        <f t="shared" si="15"/>
        <v>0</v>
      </c>
      <c r="K160" s="149"/>
      <c r="L160" s="28"/>
      <c r="M160" s="150" t="s">
        <v>1</v>
      </c>
      <c r="N160" s="111" t="s">
        <v>39</v>
      </c>
      <c r="P160" s="151">
        <f t="shared" si="16"/>
        <v>0</v>
      </c>
      <c r="Q160" s="151">
        <v>0</v>
      </c>
      <c r="R160" s="151">
        <f t="shared" si="17"/>
        <v>0</v>
      </c>
      <c r="S160" s="151">
        <v>0</v>
      </c>
      <c r="T160" s="152">
        <f t="shared" si="18"/>
        <v>0</v>
      </c>
      <c r="AR160" s="153" t="s">
        <v>172</v>
      </c>
      <c r="AT160" s="153" t="s">
        <v>168</v>
      </c>
      <c r="AU160" s="153" t="s">
        <v>82</v>
      </c>
      <c r="AY160" s="13" t="s">
        <v>166</v>
      </c>
      <c r="BE160" s="154">
        <f t="shared" si="19"/>
        <v>0</v>
      </c>
      <c r="BF160" s="154">
        <f t="shared" si="20"/>
        <v>0</v>
      </c>
      <c r="BG160" s="154">
        <f t="shared" si="21"/>
        <v>0</v>
      </c>
      <c r="BH160" s="154">
        <f t="shared" si="22"/>
        <v>0</v>
      </c>
      <c r="BI160" s="154">
        <f t="shared" si="23"/>
        <v>0</v>
      </c>
      <c r="BJ160" s="13" t="s">
        <v>82</v>
      </c>
      <c r="BK160" s="154">
        <f t="shared" si="24"/>
        <v>0</v>
      </c>
      <c r="BL160" s="13" t="s">
        <v>172</v>
      </c>
      <c r="BM160" s="153" t="s">
        <v>1447</v>
      </c>
    </row>
    <row r="161" spans="2:65" s="1" customFormat="1" ht="16.5" customHeight="1">
      <c r="B161" s="112"/>
      <c r="C161" s="142" t="s">
        <v>280</v>
      </c>
      <c r="D161" s="142" t="s">
        <v>168</v>
      </c>
      <c r="E161" s="143" t="s">
        <v>988</v>
      </c>
      <c r="F161" s="144" t="s">
        <v>1067</v>
      </c>
      <c r="G161" s="145" t="s">
        <v>884</v>
      </c>
      <c r="H161" s="146">
        <v>0</v>
      </c>
      <c r="I161" s="147"/>
      <c r="J161" s="148">
        <f t="shared" si="15"/>
        <v>0</v>
      </c>
      <c r="K161" s="149"/>
      <c r="L161" s="28"/>
      <c r="M161" s="150" t="s">
        <v>1</v>
      </c>
      <c r="N161" s="111" t="s">
        <v>39</v>
      </c>
      <c r="P161" s="151">
        <f t="shared" si="16"/>
        <v>0</v>
      </c>
      <c r="Q161" s="151">
        <v>0</v>
      </c>
      <c r="R161" s="151">
        <f t="shared" si="17"/>
        <v>0</v>
      </c>
      <c r="S161" s="151">
        <v>0</v>
      </c>
      <c r="T161" s="152">
        <f t="shared" si="18"/>
        <v>0</v>
      </c>
      <c r="AR161" s="153" t="s">
        <v>172</v>
      </c>
      <c r="AT161" s="153" t="s">
        <v>168</v>
      </c>
      <c r="AU161" s="153" t="s">
        <v>82</v>
      </c>
      <c r="AY161" s="13" t="s">
        <v>166</v>
      </c>
      <c r="BE161" s="154">
        <f t="shared" si="19"/>
        <v>0</v>
      </c>
      <c r="BF161" s="154">
        <f t="shared" si="20"/>
        <v>0</v>
      </c>
      <c r="BG161" s="154">
        <f t="shared" si="21"/>
        <v>0</v>
      </c>
      <c r="BH161" s="154">
        <f t="shared" si="22"/>
        <v>0</v>
      </c>
      <c r="BI161" s="154">
        <f t="shared" si="23"/>
        <v>0</v>
      </c>
      <c r="BJ161" s="13" t="s">
        <v>82</v>
      </c>
      <c r="BK161" s="154">
        <f t="shared" si="24"/>
        <v>0</v>
      </c>
      <c r="BL161" s="13" t="s">
        <v>172</v>
      </c>
      <c r="BM161" s="153" t="s">
        <v>1448</v>
      </c>
    </row>
    <row r="162" spans="2:65" s="1" customFormat="1" ht="16.5" customHeight="1">
      <c r="B162" s="112"/>
      <c r="C162" s="142" t="s">
        <v>284</v>
      </c>
      <c r="D162" s="142" t="s">
        <v>168</v>
      </c>
      <c r="E162" s="143" t="s">
        <v>991</v>
      </c>
      <c r="F162" s="144" t="s">
        <v>1069</v>
      </c>
      <c r="G162" s="145" t="s">
        <v>884</v>
      </c>
      <c r="H162" s="146">
        <v>2</v>
      </c>
      <c r="I162" s="147"/>
      <c r="J162" s="148">
        <f t="shared" si="15"/>
        <v>0</v>
      </c>
      <c r="K162" s="149"/>
      <c r="L162" s="28"/>
      <c r="M162" s="150" t="s">
        <v>1</v>
      </c>
      <c r="N162" s="111" t="s">
        <v>39</v>
      </c>
      <c r="P162" s="151">
        <f t="shared" si="16"/>
        <v>0</v>
      </c>
      <c r="Q162" s="151">
        <v>0</v>
      </c>
      <c r="R162" s="151">
        <f t="shared" si="17"/>
        <v>0</v>
      </c>
      <c r="S162" s="151">
        <v>0</v>
      </c>
      <c r="T162" s="152">
        <f t="shared" si="18"/>
        <v>0</v>
      </c>
      <c r="AR162" s="153" t="s">
        <v>172</v>
      </c>
      <c r="AT162" s="153" t="s">
        <v>168</v>
      </c>
      <c r="AU162" s="153" t="s">
        <v>82</v>
      </c>
      <c r="AY162" s="13" t="s">
        <v>166</v>
      </c>
      <c r="BE162" s="154">
        <f t="shared" si="19"/>
        <v>0</v>
      </c>
      <c r="BF162" s="154">
        <f t="shared" si="20"/>
        <v>0</v>
      </c>
      <c r="BG162" s="154">
        <f t="shared" si="21"/>
        <v>0</v>
      </c>
      <c r="BH162" s="154">
        <f t="shared" si="22"/>
        <v>0</v>
      </c>
      <c r="BI162" s="154">
        <f t="shared" si="23"/>
        <v>0</v>
      </c>
      <c r="BJ162" s="13" t="s">
        <v>82</v>
      </c>
      <c r="BK162" s="154">
        <f t="shared" si="24"/>
        <v>0</v>
      </c>
      <c r="BL162" s="13" t="s">
        <v>172</v>
      </c>
      <c r="BM162" s="153" t="s">
        <v>1449</v>
      </c>
    </row>
    <row r="163" spans="2:65" s="1" customFormat="1" ht="16.5" customHeight="1">
      <c r="B163" s="112"/>
      <c r="C163" s="142" t="s">
        <v>288</v>
      </c>
      <c r="D163" s="142" t="s">
        <v>168</v>
      </c>
      <c r="E163" s="143" t="s">
        <v>994</v>
      </c>
      <c r="F163" s="144" t="s">
        <v>1071</v>
      </c>
      <c r="G163" s="145" t="s">
        <v>884</v>
      </c>
      <c r="H163" s="146">
        <v>4</v>
      </c>
      <c r="I163" s="147"/>
      <c r="J163" s="148">
        <f t="shared" si="15"/>
        <v>0</v>
      </c>
      <c r="K163" s="149"/>
      <c r="L163" s="28"/>
      <c r="M163" s="150" t="s">
        <v>1</v>
      </c>
      <c r="N163" s="111" t="s">
        <v>39</v>
      </c>
      <c r="P163" s="151">
        <f t="shared" si="16"/>
        <v>0</v>
      </c>
      <c r="Q163" s="151">
        <v>0</v>
      </c>
      <c r="R163" s="151">
        <f t="shared" si="17"/>
        <v>0</v>
      </c>
      <c r="S163" s="151">
        <v>0</v>
      </c>
      <c r="T163" s="152">
        <f t="shared" si="18"/>
        <v>0</v>
      </c>
      <c r="AR163" s="153" t="s">
        <v>172</v>
      </c>
      <c r="AT163" s="153" t="s">
        <v>168</v>
      </c>
      <c r="AU163" s="153" t="s">
        <v>82</v>
      </c>
      <c r="AY163" s="13" t="s">
        <v>166</v>
      </c>
      <c r="BE163" s="154">
        <f t="shared" si="19"/>
        <v>0</v>
      </c>
      <c r="BF163" s="154">
        <f t="shared" si="20"/>
        <v>0</v>
      </c>
      <c r="BG163" s="154">
        <f t="shared" si="21"/>
        <v>0</v>
      </c>
      <c r="BH163" s="154">
        <f t="shared" si="22"/>
        <v>0</v>
      </c>
      <c r="BI163" s="154">
        <f t="shared" si="23"/>
        <v>0</v>
      </c>
      <c r="BJ163" s="13" t="s">
        <v>82</v>
      </c>
      <c r="BK163" s="154">
        <f t="shared" si="24"/>
        <v>0</v>
      </c>
      <c r="BL163" s="13" t="s">
        <v>172</v>
      </c>
      <c r="BM163" s="153" t="s">
        <v>1450</v>
      </c>
    </row>
    <row r="164" spans="2:65" s="11" customFormat="1" ht="25.9" customHeight="1">
      <c r="B164" s="130"/>
      <c r="D164" s="131" t="s">
        <v>73</v>
      </c>
      <c r="E164" s="132" t="s">
        <v>948</v>
      </c>
      <c r="F164" s="132" t="s">
        <v>1073</v>
      </c>
      <c r="I164" s="133"/>
      <c r="J164" s="134">
        <f>BK164</f>
        <v>0</v>
      </c>
      <c r="L164" s="130"/>
      <c r="M164" s="135"/>
      <c r="P164" s="136">
        <f>SUM(P165:P175)</f>
        <v>0</v>
      </c>
      <c r="R164" s="136">
        <f>SUM(R165:R175)</f>
        <v>0</v>
      </c>
      <c r="T164" s="137">
        <f>SUM(T165:T175)</f>
        <v>0</v>
      </c>
      <c r="AR164" s="131" t="s">
        <v>82</v>
      </c>
      <c r="AT164" s="138" t="s">
        <v>73</v>
      </c>
      <c r="AU164" s="138" t="s">
        <v>74</v>
      </c>
      <c r="AY164" s="131" t="s">
        <v>166</v>
      </c>
      <c r="BK164" s="139">
        <f>SUM(BK165:BK175)</f>
        <v>0</v>
      </c>
    </row>
    <row r="165" spans="2:65" s="1" customFormat="1" ht="16.5" customHeight="1">
      <c r="B165" s="112"/>
      <c r="C165" s="142" t="s">
        <v>292</v>
      </c>
      <c r="D165" s="142" t="s">
        <v>168</v>
      </c>
      <c r="E165" s="143" t="s">
        <v>997</v>
      </c>
      <c r="F165" s="144" t="s">
        <v>1074</v>
      </c>
      <c r="G165" s="145" t="s">
        <v>295</v>
      </c>
      <c r="H165" s="146">
        <v>3</v>
      </c>
      <c r="I165" s="147"/>
      <c r="J165" s="148">
        <f t="shared" ref="J165:J175" si="25">ROUND(I165*H165,2)</f>
        <v>0</v>
      </c>
      <c r="K165" s="149"/>
      <c r="L165" s="28"/>
      <c r="M165" s="150" t="s">
        <v>1</v>
      </c>
      <c r="N165" s="111" t="s">
        <v>39</v>
      </c>
      <c r="P165" s="151">
        <f t="shared" ref="P165:P175" si="26">O165*H165</f>
        <v>0</v>
      </c>
      <c r="Q165" s="151">
        <v>0</v>
      </c>
      <c r="R165" s="151">
        <f t="shared" ref="R165:R175" si="27">Q165*H165</f>
        <v>0</v>
      </c>
      <c r="S165" s="151">
        <v>0</v>
      </c>
      <c r="T165" s="152">
        <f t="shared" ref="T165:T175" si="28">S165*H165</f>
        <v>0</v>
      </c>
      <c r="AR165" s="153" t="s">
        <v>172</v>
      </c>
      <c r="AT165" s="153" t="s">
        <v>168</v>
      </c>
      <c r="AU165" s="153" t="s">
        <v>82</v>
      </c>
      <c r="AY165" s="13" t="s">
        <v>166</v>
      </c>
      <c r="BE165" s="154">
        <f t="shared" ref="BE165:BE175" si="29">IF(N165="základní",J165,0)</f>
        <v>0</v>
      </c>
      <c r="BF165" s="154">
        <f t="shared" ref="BF165:BF175" si="30">IF(N165="snížená",J165,0)</f>
        <v>0</v>
      </c>
      <c r="BG165" s="154">
        <f t="shared" ref="BG165:BG175" si="31">IF(N165="zákl. přenesená",J165,0)</f>
        <v>0</v>
      </c>
      <c r="BH165" s="154">
        <f t="shared" ref="BH165:BH175" si="32">IF(N165="sníž. přenesená",J165,0)</f>
        <v>0</v>
      </c>
      <c r="BI165" s="154">
        <f t="shared" ref="BI165:BI175" si="33">IF(N165="nulová",J165,0)</f>
        <v>0</v>
      </c>
      <c r="BJ165" s="13" t="s">
        <v>82</v>
      </c>
      <c r="BK165" s="154">
        <f t="shared" ref="BK165:BK175" si="34">ROUND(I165*H165,2)</f>
        <v>0</v>
      </c>
      <c r="BL165" s="13" t="s">
        <v>172</v>
      </c>
      <c r="BM165" s="153" t="s">
        <v>1451</v>
      </c>
    </row>
    <row r="166" spans="2:65" s="1" customFormat="1" ht="16.5" customHeight="1">
      <c r="B166" s="112"/>
      <c r="C166" s="142" t="s">
        <v>297</v>
      </c>
      <c r="D166" s="142" t="s">
        <v>168</v>
      </c>
      <c r="E166" s="143" t="s">
        <v>1000</v>
      </c>
      <c r="F166" s="144" t="s">
        <v>1076</v>
      </c>
      <c r="G166" s="145" t="s">
        <v>884</v>
      </c>
      <c r="H166" s="146">
        <v>3</v>
      </c>
      <c r="I166" s="147"/>
      <c r="J166" s="148">
        <f t="shared" si="25"/>
        <v>0</v>
      </c>
      <c r="K166" s="149"/>
      <c r="L166" s="28"/>
      <c r="M166" s="150" t="s">
        <v>1</v>
      </c>
      <c r="N166" s="111" t="s">
        <v>39</v>
      </c>
      <c r="P166" s="151">
        <f t="shared" si="26"/>
        <v>0</v>
      </c>
      <c r="Q166" s="151">
        <v>0</v>
      </c>
      <c r="R166" s="151">
        <f t="shared" si="27"/>
        <v>0</v>
      </c>
      <c r="S166" s="151">
        <v>0</v>
      </c>
      <c r="T166" s="152">
        <f t="shared" si="28"/>
        <v>0</v>
      </c>
      <c r="AR166" s="153" t="s">
        <v>172</v>
      </c>
      <c r="AT166" s="153" t="s">
        <v>168</v>
      </c>
      <c r="AU166" s="153" t="s">
        <v>82</v>
      </c>
      <c r="AY166" s="13" t="s">
        <v>166</v>
      </c>
      <c r="BE166" s="154">
        <f t="shared" si="29"/>
        <v>0</v>
      </c>
      <c r="BF166" s="154">
        <f t="shared" si="30"/>
        <v>0</v>
      </c>
      <c r="BG166" s="154">
        <f t="shared" si="31"/>
        <v>0</v>
      </c>
      <c r="BH166" s="154">
        <f t="shared" si="32"/>
        <v>0</v>
      </c>
      <c r="BI166" s="154">
        <f t="shared" si="33"/>
        <v>0</v>
      </c>
      <c r="BJ166" s="13" t="s">
        <v>82</v>
      </c>
      <c r="BK166" s="154">
        <f t="shared" si="34"/>
        <v>0</v>
      </c>
      <c r="BL166" s="13" t="s">
        <v>172</v>
      </c>
      <c r="BM166" s="153" t="s">
        <v>1452</v>
      </c>
    </row>
    <row r="167" spans="2:65" s="1" customFormat="1" ht="24.2" customHeight="1">
      <c r="B167" s="112"/>
      <c r="C167" s="142" t="s">
        <v>301</v>
      </c>
      <c r="D167" s="142" t="s">
        <v>168</v>
      </c>
      <c r="E167" s="143" t="s">
        <v>1003</v>
      </c>
      <c r="F167" s="144" t="s">
        <v>1078</v>
      </c>
      <c r="G167" s="145" t="s">
        <v>884</v>
      </c>
      <c r="H167" s="146">
        <v>4</v>
      </c>
      <c r="I167" s="147"/>
      <c r="J167" s="148">
        <f t="shared" si="25"/>
        <v>0</v>
      </c>
      <c r="K167" s="149"/>
      <c r="L167" s="28"/>
      <c r="M167" s="150" t="s">
        <v>1</v>
      </c>
      <c r="N167" s="111" t="s">
        <v>39</v>
      </c>
      <c r="P167" s="151">
        <f t="shared" si="26"/>
        <v>0</v>
      </c>
      <c r="Q167" s="151">
        <v>0</v>
      </c>
      <c r="R167" s="151">
        <f t="shared" si="27"/>
        <v>0</v>
      </c>
      <c r="S167" s="151">
        <v>0</v>
      </c>
      <c r="T167" s="152">
        <f t="shared" si="28"/>
        <v>0</v>
      </c>
      <c r="AR167" s="153" t="s">
        <v>172</v>
      </c>
      <c r="AT167" s="153" t="s">
        <v>168</v>
      </c>
      <c r="AU167" s="153" t="s">
        <v>82</v>
      </c>
      <c r="AY167" s="13" t="s">
        <v>166</v>
      </c>
      <c r="BE167" s="154">
        <f t="shared" si="29"/>
        <v>0</v>
      </c>
      <c r="BF167" s="154">
        <f t="shared" si="30"/>
        <v>0</v>
      </c>
      <c r="BG167" s="154">
        <f t="shared" si="31"/>
        <v>0</v>
      </c>
      <c r="BH167" s="154">
        <f t="shared" si="32"/>
        <v>0</v>
      </c>
      <c r="BI167" s="154">
        <f t="shared" si="33"/>
        <v>0</v>
      </c>
      <c r="BJ167" s="13" t="s">
        <v>82</v>
      </c>
      <c r="BK167" s="154">
        <f t="shared" si="34"/>
        <v>0</v>
      </c>
      <c r="BL167" s="13" t="s">
        <v>172</v>
      </c>
      <c r="BM167" s="153" t="s">
        <v>1453</v>
      </c>
    </row>
    <row r="168" spans="2:65" s="1" customFormat="1" ht="24.2" customHeight="1">
      <c r="B168" s="112"/>
      <c r="C168" s="142" t="s">
        <v>305</v>
      </c>
      <c r="D168" s="142" t="s">
        <v>168</v>
      </c>
      <c r="E168" s="143" t="s">
        <v>1006</v>
      </c>
      <c r="F168" s="144" t="s">
        <v>1080</v>
      </c>
      <c r="G168" s="145" t="s">
        <v>884</v>
      </c>
      <c r="H168" s="146">
        <v>6</v>
      </c>
      <c r="I168" s="147"/>
      <c r="J168" s="148">
        <f t="shared" si="25"/>
        <v>0</v>
      </c>
      <c r="K168" s="149"/>
      <c r="L168" s="28"/>
      <c r="M168" s="150" t="s">
        <v>1</v>
      </c>
      <c r="N168" s="111" t="s">
        <v>39</v>
      </c>
      <c r="P168" s="151">
        <f t="shared" si="26"/>
        <v>0</v>
      </c>
      <c r="Q168" s="151">
        <v>0</v>
      </c>
      <c r="R168" s="151">
        <f t="shared" si="27"/>
        <v>0</v>
      </c>
      <c r="S168" s="151">
        <v>0</v>
      </c>
      <c r="T168" s="152">
        <f t="shared" si="28"/>
        <v>0</v>
      </c>
      <c r="AR168" s="153" t="s">
        <v>172</v>
      </c>
      <c r="AT168" s="153" t="s">
        <v>168</v>
      </c>
      <c r="AU168" s="153" t="s">
        <v>82</v>
      </c>
      <c r="AY168" s="13" t="s">
        <v>166</v>
      </c>
      <c r="BE168" s="154">
        <f t="shared" si="29"/>
        <v>0</v>
      </c>
      <c r="BF168" s="154">
        <f t="shared" si="30"/>
        <v>0</v>
      </c>
      <c r="BG168" s="154">
        <f t="shared" si="31"/>
        <v>0</v>
      </c>
      <c r="BH168" s="154">
        <f t="shared" si="32"/>
        <v>0</v>
      </c>
      <c r="BI168" s="154">
        <f t="shared" si="33"/>
        <v>0</v>
      </c>
      <c r="BJ168" s="13" t="s">
        <v>82</v>
      </c>
      <c r="BK168" s="154">
        <f t="shared" si="34"/>
        <v>0</v>
      </c>
      <c r="BL168" s="13" t="s">
        <v>172</v>
      </c>
      <c r="BM168" s="153" t="s">
        <v>1454</v>
      </c>
    </row>
    <row r="169" spans="2:65" s="1" customFormat="1" ht="24.2" customHeight="1">
      <c r="B169" s="112"/>
      <c r="C169" s="142" t="s">
        <v>309</v>
      </c>
      <c r="D169" s="142" t="s">
        <v>168</v>
      </c>
      <c r="E169" s="143" t="s">
        <v>1009</v>
      </c>
      <c r="F169" s="144" t="s">
        <v>1455</v>
      </c>
      <c r="G169" s="145" t="s">
        <v>884</v>
      </c>
      <c r="H169" s="146">
        <v>0</v>
      </c>
      <c r="I169" s="147"/>
      <c r="J169" s="148">
        <f t="shared" si="25"/>
        <v>0</v>
      </c>
      <c r="K169" s="149"/>
      <c r="L169" s="28"/>
      <c r="M169" s="150" t="s">
        <v>1</v>
      </c>
      <c r="N169" s="111" t="s">
        <v>39</v>
      </c>
      <c r="P169" s="151">
        <f t="shared" si="26"/>
        <v>0</v>
      </c>
      <c r="Q169" s="151">
        <v>0</v>
      </c>
      <c r="R169" s="151">
        <f t="shared" si="27"/>
        <v>0</v>
      </c>
      <c r="S169" s="151">
        <v>0</v>
      </c>
      <c r="T169" s="152">
        <f t="shared" si="28"/>
        <v>0</v>
      </c>
      <c r="AR169" s="153" t="s">
        <v>172</v>
      </c>
      <c r="AT169" s="153" t="s">
        <v>168</v>
      </c>
      <c r="AU169" s="153" t="s">
        <v>82</v>
      </c>
      <c r="AY169" s="13" t="s">
        <v>166</v>
      </c>
      <c r="BE169" s="154">
        <f t="shared" si="29"/>
        <v>0</v>
      </c>
      <c r="BF169" s="154">
        <f t="shared" si="30"/>
        <v>0</v>
      </c>
      <c r="BG169" s="154">
        <f t="shared" si="31"/>
        <v>0</v>
      </c>
      <c r="BH169" s="154">
        <f t="shared" si="32"/>
        <v>0</v>
      </c>
      <c r="BI169" s="154">
        <f t="shared" si="33"/>
        <v>0</v>
      </c>
      <c r="BJ169" s="13" t="s">
        <v>82</v>
      </c>
      <c r="BK169" s="154">
        <f t="shared" si="34"/>
        <v>0</v>
      </c>
      <c r="BL169" s="13" t="s">
        <v>172</v>
      </c>
      <c r="BM169" s="153" t="s">
        <v>1456</v>
      </c>
    </row>
    <row r="170" spans="2:65" s="1" customFormat="1" ht="16.5" customHeight="1">
      <c r="B170" s="112"/>
      <c r="C170" s="142" t="s">
        <v>313</v>
      </c>
      <c r="D170" s="142" t="s">
        <v>168</v>
      </c>
      <c r="E170" s="143" t="s">
        <v>1085</v>
      </c>
      <c r="F170" s="144" t="s">
        <v>1457</v>
      </c>
      <c r="G170" s="145" t="s">
        <v>884</v>
      </c>
      <c r="H170" s="146">
        <v>0</v>
      </c>
      <c r="I170" s="147"/>
      <c r="J170" s="148">
        <f t="shared" si="25"/>
        <v>0</v>
      </c>
      <c r="K170" s="149"/>
      <c r="L170" s="28"/>
      <c r="M170" s="150" t="s">
        <v>1</v>
      </c>
      <c r="N170" s="111" t="s">
        <v>39</v>
      </c>
      <c r="P170" s="151">
        <f t="shared" si="26"/>
        <v>0</v>
      </c>
      <c r="Q170" s="151">
        <v>0</v>
      </c>
      <c r="R170" s="151">
        <f t="shared" si="27"/>
        <v>0</v>
      </c>
      <c r="S170" s="151">
        <v>0</v>
      </c>
      <c r="T170" s="152">
        <f t="shared" si="28"/>
        <v>0</v>
      </c>
      <c r="AR170" s="153" t="s">
        <v>172</v>
      </c>
      <c r="AT170" s="153" t="s">
        <v>168</v>
      </c>
      <c r="AU170" s="153" t="s">
        <v>82</v>
      </c>
      <c r="AY170" s="13" t="s">
        <v>166</v>
      </c>
      <c r="BE170" s="154">
        <f t="shared" si="29"/>
        <v>0</v>
      </c>
      <c r="BF170" s="154">
        <f t="shared" si="30"/>
        <v>0</v>
      </c>
      <c r="BG170" s="154">
        <f t="shared" si="31"/>
        <v>0</v>
      </c>
      <c r="BH170" s="154">
        <f t="shared" si="32"/>
        <v>0</v>
      </c>
      <c r="BI170" s="154">
        <f t="shared" si="33"/>
        <v>0</v>
      </c>
      <c r="BJ170" s="13" t="s">
        <v>82</v>
      </c>
      <c r="BK170" s="154">
        <f t="shared" si="34"/>
        <v>0</v>
      </c>
      <c r="BL170" s="13" t="s">
        <v>172</v>
      </c>
      <c r="BM170" s="153" t="s">
        <v>1458</v>
      </c>
    </row>
    <row r="171" spans="2:65" s="1" customFormat="1" ht="16.5" customHeight="1">
      <c r="B171" s="112"/>
      <c r="C171" s="142" t="s">
        <v>317</v>
      </c>
      <c r="D171" s="142" t="s">
        <v>168</v>
      </c>
      <c r="E171" s="143" t="s">
        <v>1088</v>
      </c>
      <c r="F171" s="144" t="s">
        <v>1089</v>
      </c>
      <c r="G171" s="145" t="s">
        <v>884</v>
      </c>
      <c r="H171" s="146">
        <v>17</v>
      </c>
      <c r="I171" s="147"/>
      <c r="J171" s="148">
        <f t="shared" si="25"/>
        <v>0</v>
      </c>
      <c r="K171" s="149"/>
      <c r="L171" s="28"/>
      <c r="M171" s="150" t="s">
        <v>1</v>
      </c>
      <c r="N171" s="111" t="s">
        <v>39</v>
      </c>
      <c r="P171" s="151">
        <f t="shared" si="26"/>
        <v>0</v>
      </c>
      <c r="Q171" s="151">
        <v>0</v>
      </c>
      <c r="R171" s="151">
        <f t="shared" si="27"/>
        <v>0</v>
      </c>
      <c r="S171" s="151">
        <v>0</v>
      </c>
      <c r="T171" s="152">
        <f t="shared" si="28"/>
        <v>0</v>
      </c>
      <c r="AR171" s="153" t="s">
        <v>172</v>
      </c>
      <c r="AT171" s="153" t="s">
        <v>168</v>
      </c>
      <c r="AU171" s="153" t="s">
        <v>82</v>
      </c>
      <c r="AY171" s="13" t="s">
        <v>166</v>
      </c>
      <c r="BE171" s="154">
        <f t="shared" si="29"/>
        <v>0</v>
      </c>
      <c r="BF171" s="154">
        <f t="shared" si="30"/>
        <v>0</v>
      </c>
      <c r="BG171" s="154">
        <f t="shared" si="31"/>
        <v>0</v>
      </c>
      <c r="BH171" s="154">
        <f t="shared" si="32"/>
        <v>0</v>
      </c>
      <c r="BI171" s="154">
        <f t="shared" si="33"/>
        <v>0</v>
      </c>
      <c r="BJ171" s="13" t="s">
        <v>82</v>
      </c>
      <c r="BK171" s="154">
        <f t="shared" si="34"/>
        <v>0</v>
      </c>
      <c r="BL171" s="13" t="s">
        <v>172</v>
      </c>
      <c r="BM171" s="153" t="s">
        <v>1459</v>
      </c>
    </row>
    <row r="172" spans="2:65" s="1" customFormat="1" ht="16.5" customHeight="1">
      <c r="B172" s="112"/>
      <c r="C172" s="142" t="s">
        <v>321</v>
      </c>
      <c r="D172" s="142" t="s">
        <v>168</v>
      </c>
      <c r="E172" s="143" t="s">
        <v>1091</v>
      </c>
      <c r="F172" s="144" t="s">
        <v>1092</v>
      </c>
      <c r="G172" s="145" t="s">
        <v>884</v>
      </c>
      <c r="H172" s="146">
        <v>0</v>
      </c>
      <c r="I172" s="147"/>
      <c r="J172" s="148">
        <f t="shared" si="25"/>
        <v>0</v>
      </c>
      <c r="K172" s="149"/>
      <c r="L172" s="28"/>
      <c r="M172" s="150" t="s">
        <v>1</v>
      </c>
      <c r="N172" s="111" t="s">
        <v>39</v>
      </c>
      <c r="P172" s="151">
        <f t="shared" si="26"/>
        <v>0</v>
      </c>
      <c r="Q172" s="151">
        <v>0</v>
      </c>
      <c r="R172" s="151">
        <f t="shared" si="27"/>
        <v>0</v>
      </c>
      <c r="S172" s="151">
        <v>0</v>
      </c>
      <c r="T172" s="152">
        <f t="shared" si="28"/>
        <v>0</v>
      </c>
      <c r="AR172" s="153" t="s">
        <v>172</v>
      </c>
      <c r="AT172" s="153" t="s">
        <v>168</v>
      </c>
      <c r="AU172" s="153" t="s">
        <v>82</v>
      </c>
      <c r="AY172" s="13" t="s">
        <v>166</v>
      </c>
      <c r="BE172" s="154">
        <f t="shared" si="29"/>
        <v>0</v>
      </c>
      <c r="BF172" s="154">
        <f t="shared" si="30"/>
        <v>0</v>
      </c>
      <c r="BG172" s="154">
        <f t="shared" si="31"/>
        <v>0</v>
      </c>
      <c r="BH172" s="154">
        <f t="shared" si="32"/>
        <v>0</v>
      </c>
      <c r="BI172" s="154">
        <f t="shared" si="33"/>
        <v>0</v>
      </c>
      <c r="BJ172" s="13" t="s">
        <v>82</v>
      </c>
      <c r="BK172" s="154">
        <f t="shared" si="34"/>
        <v>0</v>
      </c>
      <c r="BL172" s="13" t="s">
        <v>172</v>
      </c>
      <c r="BM172" s="153" t="s">
        <v>1460</v>
      </c>
    </row>
    <row r="173" spans="2:65" s="1" customFormat="1" ht="24.2" customHeight="1">
      <c r="B173" s="112"/>
      <c r="C173" s="142" t="s">
        <v>325</v>
      </c>
      <c r="D173" s="142" t="s">
        <v>168</v>
      </c>
      <c r="E173" s="143" t="s">
        <v>1094</v>
      </c>
      <c r="F173" s="144" t="s">
        <v>1095</v>
      </c>
      <c r="G173" s="145" t="s">
        <v>884</v>
      </c>
      <c r="H173" s="146">
        <v>0</v>
      </c>
      <c r="I173" s="147"/>
      <c r="J173" s="148">
        <f t="shared" si="25"/>
        <v>0</v>
      </c>
      <c r="K173" s="149"/>
      <c r="L173" s="28"/>
      <c r="M173" s="150" t="s">
        <v>1</v>
      </c>
      <c r="N173" s="111" t="s">
        <v>39</v>
      </c>
      <c r="P173" s="151">
        <f t="shared" si="26"/>
        <v>0</v>
      </c>
      <c r="Q173" s="151">
        <v>0</v>
      </c>
      <c r="R173" s="151">
        <f t="shared" si="27"/>
        <v>0</v>
      </c>
      <c r="S173" s="151">
        <v>0</v>
      </c>
      <c r="T173" s="152">
        <f t="shared" si="28"/>
        <v>0</v>
      </c>
      <c r="AR173" s="153" t="s">
        <v>172</v>
      </c>
      <c r="AT173" s="153" t="s">
        <v>168</v>
      </c>
      <c r="AU173" s="153" t="s">
        <v>82</v>
      </c>
      <c r="AY173" s="13" t="s">
        <v>166</v>
      </c>
      <c r="BE173" s="154">
        <f t="shared" si="29"/>
        <v>0</v>
      </c>
      <c r="BF173" s="154">
        <f t="shared" si="30"/>
        <v>0</v>
      </c>
      <c r="BG173" s="154">
        <f t="shared" si="31"/>
        <v>0</v>
      </c>
      <c r="BH173" s="154">
        <f t="shared" si="32"/>
        <v>0</v>
      </c>
      <c r="BI173" s="154">
        <f t="shared" si="33"/>
        <v>0</v>
      </c>
      <c r="BJ173" s="13" t="s">
        <v>82</v>
      </c>
      <c r="BK173" s="154">
        <f t="shared" si="34"/>
        <v>0</v>
      </c>
      <c r="BL173" s="13" t="s">
        <v>172</v>
      </c>
      <c r="BM173" s="153" t="s">
        <v>1461</v>
      </c>
    </row>
    <row r="174" spans="2:65" s="1" customFormat="1" ht="24.2" customHeight="1">
      <c r="B174" s="112"/>
      <c r="C174" s="142" t="s">
        <v>329</v>
      </c>
      <c r="D174" s="142" t="s">
        <v>168</v>
      </c>
      <c r="E174" s="143" t="s">
        <v>1097</v>
      </c>
      <c r="F174" s="144" t="s">
        <v>1098</v>
      </c>
      <c r="G174" s="145" t="s">
        <v>884</v>
      </c>
      <c r="H174" s="146">
        <v>4</v>
      </c>
      <c r="I174" s="147"/>
      <c r="J174" s="148">
        <f t="shared" si="25"/>
        <v>0</v>
      </c>
      <c r="K174" s="149"/>
      <c r="L174" s="28"/>
      <c r="M174" s="150" t="s">
        <v>1</v>
      </c>
      <c r="N174" s="111" t="s">
        <v>39</v>
      </c>
      <c r="P174" s="151">
        <f t="shared" si="26"/>
        <v>0</v>
      </c>
      <c r="Q174" s="151">
        <v>0</v>
      </c>
      <c r="R174" s="151">
        <f t="shared" si="27"/>
        <v>0</v>
      </c>
      <c r="S174" s="151">
        <v>0</v>
      </c>
      <c r="T174" s="152">
        <f t="shared" si="28"/>
        <v>0</v>
      </c>
      <c r="AR174" s="153" t="s">
        <v>172</v>
      </c>
      <c r="AT174" s="153" t="s">
        <v>168</v>
      </c>
      <c r="AU174" s="153" t="s">
        <v>82</v>
      </c>
      <c r="AY174" s="13" t="s">
        <v>166</v>
      </c>
      <c r="BE174" s="154">
        <f t="shared" si="29"/>
        <v>0</v>
      </c>
      <c r="BF174" s="154">
        <f t="shared" si="30"/>
        <v>0</v>
      </c>
      <c r="BG174" s="154">
        <f t="shared" si="31"/>
        <v>0</v>
      </c>
      <c r="BH174" s="154">
        <f t="shared" si="32"/>
        <v>0</v>
      </c>
      <c r="BI174" s="154">
        <f t="shared" si="33"/>
        <v>0</v>
      </c>
      <c r="BJ174" s="13" t="s">
        <v>82</v>
      </c>
      <c r="BK174" s="154">
        <f t="shared" si="34"/>
        <v>0</v>
      </c>
      <c r="BL174" s="13" t="s">
        <v>172</v>
      </c>
      <c r="BM174" s="153" t="s">
        <v>1462</v>
      </c>
    </row>
    <row r="175" spans="2:65" s="1" customFormat="1" ht="24.2" customHeight="1">
      <c r="B175" s="112"/>
      <c r="C175" s="142" t="s">
        <v>333</v>
      </c>
      <c r="D175" s="142" t="s">
        <v>168</v>
      </c>
      <c r="E175" s="143" t="s">
        <v>1100</v>
      </c>
      <c r="F175" s="144" t="s">
        <v>1101</v>
      </c>
      <c r="G175" s="145" t="s">
        <v>884</v>
      </c>
      <c r="H175" s="146">
        <v>7</v>
      </c>
      <c r="I175" s="147"/>
      <c r="J175" s="148">
        <f t="shared" si="25"/>
        <v>0</v>
      </c>
      <c r="K175" s="149"/>
      <c r="L175" s="28"/>
      <c r="M175" s="150" t="s">
        <v>1</v>
      </c>
      <c r="N175" s="111" t="s">
        <v>39</v>
      </c>
      <c r="P175" s="151">
        <f t="shared" si="26"/>
        <v>0</v>
      </c>
      <c r="Q175" s="151">
        <v>0</v>
      </c>
      <c r="R175" s="151">
        <f t="shared" si="27"/>
        <v>0</v>
      </c>
      <c r="S175" s="151">
        <v>0</v>
      </c>
      <c r="T175" s="152">
        <f t="shared" si="28"/>
        <v>0</v>
      </c>
      <c r="AR175" s="153" t="s">
        <v>172</v>
      </c>
      <c r="AT175" s="153" t="s">
        <v>168</v>
      </c>
      <c r="AU175" s="153" t="s">
        <v>82</v>
      </c>
      <c r="AY175" s="13" t="s">
        <v>166</v>
      </c>
      <c r="BE175" s="154">
        <f t="shared" si="29"/>
        <v>0</v>
      </c>
      <c r="BF175" s="154">
        <f t="shared" si="30"/>
        <v>0</v>
      </c>
      <c r="BG175" s="154">
        <f t="shared" si="31"/>
        <v>0</v>
      </c>
      <c r="BH175" s="154">
        <f t="shared" si="32"/>
        <v>0</v>
      </c>
      <c r="BI175" s="154">
        <f t="shared" si="33"/>
        <v>0</v>
      </c>
      <c r="BJ175" s="13" t="s">
        <v>82</v>
      </c>
      <c r="BK175" s="154">
        <f t="shared" si="34"/>
        <v>0</v>
      </c>
      <c r="BL175" s="13" t="s">
        <v>172</v>
      </c>
      <c r="BM175" s="153" t="s">
        <v>1463</v>
      </c>
    </row>
    <row r="176" spans="2:65" s="11" customFormat="1" ht="25.9" customHeight="1">
      <c r="B176" s="130"/>
      <c r="D176" s="131" t="s">
        <v>73</v>
      </c>
      <c r="E176" s="132" t="s">
        <v>968</v>
      </c>
      <c r="F176" s="132" t="s">
        <v>1103</v>
      </c>
      <c r="I176" s="133"/>
      <c r="J176" s="134">
        <f>BK176</f>
        <v>0</v>
      </c>
      <c r="L176" s="130"/>
      <c r="M176" s="135"/>
      <c r="P176" s="136">
        <f>SUM(P177:P181)</f>
        <v>0</v>
      </c>
      <c r="R176" s="136">
        <f>SUM(R177:R181)</f>
        <v>0</v>
      </c>
      <c r="T176" s="137">
        <f>SUM(T177:T181)</f>
        <v>0</v>
      </c>
      <c r="AR176" s="131" t="s">
        <v>82</v>
      </c>
      <c r="AT176" s="138" t="s">
        <v>73</v>
      </c>
      <c r="AU176" s="138" t="s">
        <v>74</v>
      </c>
      <c r="AY176" s="131" t="s">
        <v>166</v>
      </c>
      <c r="BK176" s="139">
        <f>SUM(BK177:BK181)</f>
        <v>0</v>
      </c>
    </row>
    <row r="177" spans="2:65" s="1" customFormat="1" ht="16.5" customHeight="1">
      <c r="B177" s="112"/>
      <c r="C177" s="142" t="s">
        <v>337</v>
      </c>
      <c r="D177" s="142" t="s">
        <v>168</v>
      </c>
      <c r="E177" s="143" t="s">
        <v>1104</v>
      </c>
      <c r="F177" s="144" t="s">
        <v>1105</v>
      </c>
      <c r="G177" s="145" t="s">
        <v>884</v>
      </c>
      <c r="H177" s="146">
        <v>0</v>
      </c>
      <c r="I177" s="147"/>
      <c r="J177" s="148">
        <f>ROUND(I177*H177,2)</f>
        <v>0</v>
      </c>
      <c r="K177" s="149"/>
      <c r="L177" s="28"/>
      <c r="M177" s="150" t="s">
        <v>1</v>
      </c>
      <c r="N177" s="111" t="s">
        <v>39</v>
      </c>
      <c r="P177" s="151">
        <f>O177*H177</f>
        <v>0</v>
      </c>
      <c r="Q177" s="151">
        <v>0</v>
      </c>
      <c r="R177" s="151">
        <f>Q177*H177</f>
        <v>0</v>
      </c>
      <c r="S177" s="151">
        <v>0</v>
      </c>
      <c r="T177" s="152">
        <f>S177*H177</f>
        <v>0</v>
      </c>
      <c r="AR177" s="153" t="s">
        <v>172</v>
      </c>
      <c r="AT177" s="153" t="s">
        <v>168</v>
      </c>
      <c r="AU177" s="153" t="s">
        <v>82</v>
      </c>
      <c r="AY177" s="13" t="s">
        <v>166</v>
      </c>
      <c r="BE177" s="154">
        <f>IF(N177="základní",J177,0)</f>
        <v>0</v>
      </c>
      <c r="BF177" s="154">
        <f>IF(N177="snížená",J177,0)</f>
        <v>0</v>
      </c>
      <c r="BG177" s="154">
        <f>IF(N177="zákl. přenesená",J177,0)</f>
        <v>0</v>
      </c>
      <c r="BH177" s="154">
        <f>IF(N177="sníž. přenesená",J177,0)</f>
        <v>0</v>
      </c>
      <c r="BI177" s="154">
        <f>IF(N177="nulová",J177,0)</f>
        <v>0</v>
      </c>
      <c r="BJ177" s="13" t="s">
        <v>82</v>
      </c>
      <c r="BK177" s="154">
        <f>ROUND(I177*H177,2)</f>
        <v>0</v>
      </c>
      <c r="BL177" s="13" t="s">
        <v>172</v>
      </c>
      <c r="BM177" s="153" t="s">
        <v>1464</v>
      </c>
    </row>
    <row r="178" spans="2:65" s="1" customFormat="1" ht="16.5" customHeight="1">
      <c r="B178" s="112"/>
      <c r="C178" s="142" t="s">
        <v>341</v>
      </c>
      <c r="D178" s="142" t="s">
        <v>168</v>
      </c>
      <c r="E178" s="143" t="s">
        <v>1107</v>
      </c>
      <c r="F178" s="144" t="s">
        <v>1108</v>
      </c>
      <c r="G178" s="145" t="s">
        <v>884</v>
      </c>
      <c r="H178" s="146">
        <v>0</v>
      </c>
      <c r="I178" s="147"/>
      <c r="J178" s="148">
        <f>ROUND(I178*H178,2)</f>
        <v>0</v>
      </c>
      <c r="K178" s="149"/>
      <c r="L178" s="28"/>
      <c r="M178" s="150" t="s">
        <v>1</v>
      </c>
      <c r="N178" s="111" t="s">
        <v>39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172</v>
      </c>
      <c r="AT178" s="153" t="s">
        <v>168</v>
      </c>
      <c r="AU178" s="153" t="s">
        <v>82</v>
      </c>
      <c r="AY178" s="13" t="s">
        <v>166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3" t="s">
        <v>82</v>
      </c>
      <c r="BK178" s="154">
        <f>ROUND(I178*H178,2)</f>
        <v>0</v>
      </c>
      <c r="BL178" s="13" t="s">
        <v>172</v>
      </c>
      <c r="BM178" s="153" t="s">
        <v>1465</v>
      </c>
    </row>
    <row r="179" spans="2:65" s="1" customFormat="1" ht="16.5" customHeight="1">
      <c r="B179" s="112"/>
      <c r="C179" s="142" t="s">
        <v>347</v>
      </c>
      <c r="D179" s="142" t="s">
        <v>168</v>
      </c>
      <c r="E179" s="143" t="s">
        <v>1110</v>
      </c>
      <c r="F179" s="144" t="s">
        <v>1111</v>
      </c>
      <c r="G179" s="145" t="s">
        <v>884</v>
      </c>
      <c r="H179" s="146">
        <v>0</v>
      </c>
      <c r="I179" s="147"/>
      <c r="J179" s="148">
        <f>ROUND(I179*H179,2)</f>
        <v>0</v>
      </c>
      <c r="K179" s="149"/>
      <c r="L179" s="28"/>
      <c r="M179" s="150" t="s">
        <v>1</v>
      </c>
      <c r="N179" s="111" t="s">
        <v>39</v>
      </c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AR179" s="153" t="s">
        <v>172</v>
      </c>
      <c r="AT179" s="153" t="s">
        <v>168</v>
      </c>
      <c r="AU179" s="153" t="s">
        <v>82</v>
      </c>
      <c r="AY179" s="13" t="s">
        <v>166</v>
      </c>
      <c r="BE179" s="154">
        <f>IF(N179="základní",J179,0)</f>
        <v>0</v>
      </c>
      <c r="BF179" s="154">
        <f>IF(N179="snížená",J179,0)</f>
        <v>0</v>
      </c>
      <c r="BG179" s="154">
        <f>IF(N179="zákl. přenesená",J179,0)</f>
        <v>0</v>
      </c>
      <c r="BH179" s="154">
        <f>IF(N179="sníž. přenesená",J179,0)</f>
        <v>0</v>
      </c>
      <c r="BI179" s="154">
        <f>IF(N179="nulová",J179,0)</f>
        <v>0</v>
      </c>
      <c r="BJ179" s="13" t="s">
        <v>82</v>
      </c>
      <c r="BK179" s="154">
        <f>ROUND(I179*H179,2)</f>
        <v>0</v>
      </c>
      <c r="BL179" s="13" t="s">
        <v>172</v>
      </c>
      <c r="BM179" s="153" t="s">
        <v>1466</v>
      </c>
    </row>
    <row r="180" spans="2:65" s="1" customFormat="1" ht="16.5" customHeight="1">
      <c r="B180" s="112"/>
      <c r="C180" s="142" t="s">
        <v>351</v>
      </c>
      <c r="D180" s="142" t="s">
        <v>168</v>
      </c>
      <c r="E180" s="143" t="s">
        <v>1113</v>
      </c>
      <c r="F180" s="144" t="s">
        <v>1114</v>
      </c>
      <c r="G180" s="145" t="s">
        <v>884</v>
      </c>
      <c r="H180" s="146">
        <v>0</v>
      </c>
      <c r="I180" s="147"/>
      <c r="J180" s="148">
        <f>ROUND(I180*H180,2)</f>
        <v>0</v>
      </c>
      <c r="K180" s="149"/>
      <c r="L180" s="28"/>
      <c r="M180" s="150" t="s">
        <v>1</v>
      </c>
      <c r="N180" s="111" t="s">
        <v>39</v>
      </c>
      <c r="P180" s="151">
        <f>O180*H180</f>
        <v>0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AR180" s="153" t="s">
        <v>172</v>
      </c>
      <c r="AT180" s="153" t="s">
        <v>168</v>
      </c>
      <c r="AU180" s="153" t="s">
        <v>82</v>
      </c>
      <c r="AY180" s="13" t="s">
        <v>166</v>
      </c>
      <c r="BE180" s="154">
        <f>IF(N180="základní",J180,0)</f>
        <v>0</v>
      </c>
      <c r="BF180" s="154">
        <f>IF(N180="snížená",J180,0)</f>
        <v>0</v>
      </c>
      <c r="BG180" s="154">
        <f>IF(N180="zákl. přenesená",J180,0)</f>
        <v>0</v>
      </c>
      <c r="BH180" s="154">
        <f>IF(N180="sníž. přenesená",J180,0)</f>
        <v>0</v>
      </c>
      <c r="BI180" s="154">
        <f>IF(N180="nulová",J180,0)</f>
        <v>0</v>
      </c>
      <c r="BJ180" s="13" t="s">
        <v>82</v>
      </c>
      <c r="BK180" s="154">
        <f>ROUND(I180*H180,2)</f>
        <v>0</v>
      </c>
      <c r="BL180" s="13" t="s">
        <v>172</v>
      </c>
      <c r="BM180" s="153" t="s">
        <v>1467</v>
      </c>
    </row>
    <row r="181" spans="2:65" s="1" customFormat="1" ht="16.5" customHeight="1">
      <c r="B181" s="112"/>
      <c r="C181" s="142" t="s">
        <v>355</v>
      </c>
      <c r="D181" s="142" t="s">
        <v>168</v>
      </c>
      <c r="E181" s="143" t="s">
        <v>1116</v>
      </c>
      <c r="F181" s="144" t="s">
        <v>1117</v>
      </c>
      <c r="G181" s="145" t="s">
        <v>884</v>
      </c>
      <c r="H181" s="146">
        <v>0</v>
      </c>
      <c r="I181" s="147"/>
      <c r="J181" s="148">
        <f>ROUND(I181*H181,2)</f>
        <v>0</v>
      </c>
      <c r="K181" s="149"/>
      <c r="L181" s="28"/>
      <c r="M181" s="150" t="s">
        <v>1</v>
      </c>
      <c r="N181" s="111" t="s">
        <v>39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172</v>
      </c>
      <c r="AT181" s="153" t="s">
        <v>168</v>
      </c>
      <c r="AU181" s="153" t="s">
        <v>82</v>
      </c>
      <c r="AY181" s="13" t="s">
        <v>166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3" t="s">
        <v>82</v>
      </c>
      <c r="BK181" s="154">
        <f>ROUND(I181*H181,2)</f>
        <v>0</v>
      </c>
      <c r="BL181" s="13" t="s">
        <v>172</v>
      </c>
      <c r="BM181" s="153" t="s">
        <v>1468</v>
      </c>
    </row>
    <row r="182" spans="2:65" s="11" customFormat="1" ht="25.9" customHeight="1">
      <c r="B182" s="130"/>
      <c r="D182" s="131" t="s">
        <v>73</v>
      </c>
      <c r="E182" s="132" t="s">
        <v>1119</v>
      </c>
      <c r="F182" s="132" t="s">
        <v>1120</v>
      </c>
      <c r="I182" s="133"/>
      <c r="J182" s="134">
        <f>BK182</f>
        <v>0</v>
      </c>
      <c r="L182" s="130"/>
      <c r="M182" s="135"/>
      <c r="P182" s="136">
        <f>SUM(P183:P191)</f>
        <v>0</v>
      </c>
      <c r="R182" s="136">
        <f>SUM(R183:R191)</f>
        <v>0</v>
      </c>
      <c r="T182" s="137">
        <f>SUM(T183:T191)</f>
        <v>0</v>
      </c>
      <c r="AR182" s="131" t="s">
        <v>82</v>
      </c>
      <c r="AT182" s="138" t="s">
        <v>73</v>
      </c>
      <c r="AU182" s="138" t="s">
        <v>74</v>
      </c>
      <c r="AY182" s="131" t="s">
        <v>166</v>
      </c>
      <c r="BK182" s="139">
        <f>SUM(BK183:BK191)</f>
        <v>0</v>
      </c>
    </row>
    <row r="183" spans="2:65" s="1" customFormat="1" ht="16.5" customHeight="1">
      <c r="B183" s="112"/>
      <c r="C183" s="142" t="s">
        <v>359</v>
      </c>
      <c r="D183" s="142" t="s">
        <v>168</v>
      </c>
      <c r="E183" s="143" t="s">
        <v>1121</v>
      </c>
      <c r="F183" s="144" t="s">
        <v>1122</v>
      </c>
      <c r="G183" s="145" t="s">
        <v>884</v>
      </c>
      <c r="H183" s="146">
        <v>1</v>
      </c>
      <c r="I183" s="147"/>
      <c r="J183" s="148">
        <f t="shared" ref="J183:J191" si="35">ROUND(I183*H183,2)</f>
        <v>0</v>
      </c>
      <c r="K183" s="149"/>
      <c r="L183" s="28"/>
      <c r="M183" s="150" t="s">
        <v>1</v>
      </c>
      <c r="N183" s="111" t="s">
        <v>39</v>
      </c>
      <c r="P183" s="151">
        <f t="shared" ref="P183:P191" si="36">O183*H183</f>
        <v>0</v>
      </c>
      <c r="Q183" s="151">
        <v>0</v>
      </c>
      <c r="R183" s="151">
        <f t="shared" ref="R183:R191" si="37">Q183*H183</f>
        <v>0</v>
      </c>
      <c r="S183" s="151">
        <v>0</v>
      </c>
      <c r="T183" s="152">
        <f t="shared" ref="T183:T191" si="38">S183*H183</f>
        <v>0</v>
      </c>
      <c r="AR183" s="153" t="s">
        <v>172</v>
      </c>
      <c r="AT183" s="153" t="s">
        <v>168</v>
      </c>
      <c r="AU183" s="153" t="s">
        <v>82</v>
      </c>
      <c r="AY183" s="13" t="s">
        <v>166</v>
      </c>
      <c r="BE183" s="154">
        <f t="shared" ref="BE183:BE191" si="39">IF(N183="základní",J183,0)</f>
        <v>0</v>
      </c>
      <c r="BF183" s="154">
        <f t="shared" ref="BF183:BF191" si="40">IF(N183="snížená",J183,0)</f>
        <v>0</v>
      </c>
      <c r="BG183" s="154">
        <f t="shared" ref="BG183:BG191" si="41">IF(N183="zákl. přenesená",J183,0)</f>
        <v>0</v>
      </c>
      <c r="BH183" s="154">
        <f t="shared" ref="BH183:BH191" si="42">IF(N183="sníž. přenesená",J183,0)</f>
        <v>0</v>
      </c>
      <c r="BI183" s="154">
        <f t="shared" ref="BI183:BI191" si="43">IF(N183="nulová",J183,0)</f>
        <v>0</v>
      </c>
      <c r="BJ183" s="13" t="s">
        <v>82</v>
      </c>
      <c r="BK183" s="154">
        <f t="shared" ref="BK183:BK191" si="44">ROUND(I183*H183,2)</f>
        <v>0</v>
      </c>
      <c r="BL183" s="13" t="s">
        <v>172</v>
      </c>
      <c r="BM183" s="153" t="s">
        <v>1469</v>
      </c>
    </row>
    <row r="184" spans="2:65" s="1" customFormat="1" ht="16.5" customHeight="1">
      <c r="B184" s="112"/>
      <c r="C184" s="142" t="s">
        <v>365</v>
      </c>
      <c r="D184" s="142" t="s">
        <v>168</v>
      </c>
      <c r="E184" s="143" t="s">
        <v>1124</v>
      </c>
      <c r="F184" s="144" t="s">
        <v>1125</v>
      </c>
      <c r="G184" s="145" t="s">
        <v>884</v>
      </c>
      <c r="H184" s="146">
        <v>1</v>
      </c>
      <c r="I184" s="147"/>
      <c r="J184" s="148">
        <f t="shared" si="35"/>
        <v>0</v>
      </c>
      <c r="K184" s="149"/>
      <c r="L184" s="28"/>
      <c r="M184" s="150" t="s">
        <v>1</v>
      </c>
      <c r="N184" s="111" t="s">
        <v>39</v>
      </c>
      <c r="P184" s="151">
        <f t="shared" si="36"/>
        <v>0</v>
      </c>
      <c r="Q184" s="151">
        <v>0</v>
      </c>
      <c r="R184" s="151">
        <f t="shared" si="37"/>
        <v>0</v>
      </c>
      <c r="S184" s="151">
        <v>0</v>
      </c>
      <c r="T184" s="152">
        <f t="shared" si="38"/>
        <v>0</v>
      </c>
      <c r="AR184" s="153" t="s">
        <v>172</v>
      </c>
      <c r="AT184" s="153" t="s">
        <v>168</v>
      </c>
      <c r="AU184" s="153" t="s">
        <v>82</v>
      </c>
      <c r="AY184" s="13" t="s">
        <v>166</v>
      </c>
      <c r="BE184" s="154">
        <f t="shared" si="39"/>
        <v>0</v>
      </c>
      <c r="BF184" s="154">
        <f t="shared" si="40"/>
        <v>0</v>
      </c>
      <c r="BG184" s="154">
        <f t="shared" si="41"/>
        <v>0</v>
      </c>
      <c r="BH184" s="154">
        <f t="shared" si="42"/>
        <v>0</v>
      </c>
      <c r="BI184" s="154">
        <f t="shared" si="43"/>
        <v>0</v>
      </c>
      <c r="BJ184" s="13" t="s">
        <v>82</v>
      </c>
      <c r="BK184" s="154">
        <f t="shared" si="44"/>
        <v>0</v>
      </c>
      <c r="BL184" s="13" t="s">
        <v>172</v>
      </c>
      <c r="BM184" s="153" t="s">
        <v>1470</v>
      </c>
    </row>
    <row r="185" spans="2:65" s="1" customFormat="1" ht="16.5" customHeight="1">
      <c r="B185" s="112"/>
      <c r="C185" s="142" t="s">
        <v>373</v>
      </c>
      <c r="D185" s="142" t="s">
        <v>168</v>
      </c>
      <c r="E185" s="143" t="s">
        <v>1127</v>
      </c>
      <c r="F185" s="144" t="s">
        <v>1128</v>
      </c>
      <c r="G185" s="145" t="s">
        <v>884</v>
      </c>
      <c r="H185" s="146">
        <v>1</v>
      </c>
      <c r="I185" s="147"/>
      <c r="J185" s="148">
        <f t="shared" si="35"/>
        <v>0</v>
      </c>
      <c r="K185" s="149"/>
      <c r="L185" s="28"/>
      <c r="M185" s="150" t="s">
        <v>1</v>
      </c>
      <c r="N185" s="111" t="s">
        <v>39</v>
      </c>
      <c r="P185" s="151">
        <f t="shared" si="36"/>
        <v>0</v>
      </c>
      <c r="Q185" s="151">
        <v>0</v>
      </c>
      <c r="R185" s="151">
        <f t="shared" si="37"/>
        <v>0</v>
      </c>
      <c r="S185" s="151">
        <v>0</v>
      </c>
      <c r="T185" s="152">
        <f t="shared" si="38"/>
        <v>0</v>
      </c>
      <c r="AR185" s="153" t="s">
        <v>172</v>
      </c>
      <c r="AT185" s="153" t="s">
        <v>168</v>
      </c>
      <c r="AU185" s="153" t="s">
        <v>82</v>
      </c>
      <c r="AY185" s="13" t="s">
        <v>166</v>
      </c>
      <c r="BE185" s="154">
        <f t="shared" si="39"/>
        <v>0</v>
      </c>
      <c r="BF185" s="154">
        <f t="shared" si="40"/>
        <v>0</v>
      </c>
      <c r="BG185" s="154">
        <f t="shared" si="41"/>
        <v>0</v>
      </c>
      <c r="BH185" s="154">
        <f t="shared" si="42"/>
        <v>0</v>
      </c>
      <c r="BI185" s="154">
        <f t="shared" si="43"/>
        <v>0</v>
      </c>
      <c r="BJ185" s="13" t="s">
        <v>82</v>
      </c>
      <c r="BK185" s="154">
        <f t="shared" si="44"/>
        <v>0</v>
      </c>
      <c r="BL185" s="13" t="s">
        <v>172</v>
      </c>
      <c r="BM185" s="153" t="s">
        <v>1471</v>
      </c>
    </row>
    <row r="186" spans="2:65" s="1" customFormat="1" ht="16.5" customHeight="1">
      <c r="B186" s="112"/>
      <c r="C186" s="142" t="s">
        <v>377</v>
      </c>
      <c r="D186" s="142" t="s">
        <v>168</v>
      </c>
      <c r="E186" s="143" t="s">
        <v>1130</v>
      </c>
      <c r="F186" s="144" t="s">
        <v>1131</v>
      </c>
      <c r="G186" s="145" t="s">
        <v>884</v>
      </c>
      <c r="H186" s="146">
        <v>1</v>
      </c>
      <c r="I186" s="147"/>
      <c r="J186" s="148">
        <f t="shared" si="35"/>
        <v>0</v>
      </c>
      <c r="K186" s="149"/>
      <c r="L186" s="28"/>
      <c r="M186" s="150" t="s">
        <v>1</v>
      </c>
      <c r="N186" s="111" t="s">
        <v>39</v>
      </c>
      <c r="P186" s="151">
        <f t="shared" si="36"/>
        <v>0</v>
      </c>
      <c r="Q186" s="151">
        <v>0</v>
      </c>
      <c r="R186" s="151">
        <f t="shared" si="37"/>
        <v>0</v>
      </c>
      <c r="S186" s="151">
        <v>0</v>
      </c>
      <c r="T186" s="152">
        <f t="shared" si="38"/>
        <v>0</v>
      </c>
      <c r="AR186" s="153" t="s">
        <v>172</v>
      </c>
      <c r="AT186" s="153" t="s">
        <v>168</v>
      </c>
      <c r="AU186" s="153" t="s">
        <v>82</v>
      </c>
      <c r="AY186" s="13" t="s">
        <v>166</v>
      </c>
      <c r="BE186" s="154">
        <f t="shared" si="39"/>
        <v>0</v>
      </c>
      <c r="BF186" s="154">
        <f t="shared" si="40"/>
        <v>0</v>
      </c>
      <c r="BG186" s="154">
        <f t="shared" si="41"/>
        <v>0</v>
      </c>
      <c r="BH186" s="154">
        <f t="shared" si="42"/>
        <v>0</v>
      </c>
      <c r="BI186" s="154">
        <f t="shared" si="43"/>
        <v>0</v>
      </c>
      <c r="BJ186" s="13" t="s">
        <v>82</v>
      </c>
      <c r="BK186" s="154">
        <f t="shared" si="44"/>
        <v>0</v>
      </c>
      <c r="BL186" s="13" t="s">
        <v>172</v>
      </c>
      <c r="BM186" s="153" t="s">
        <v>1472</v>
      </c>
    </row>
    <row r="187" spans="2:65" s="1" customFormat="1" ht="16.5" customHeight="1">
      <c r="B187" s="112"/>
      <c r="C187" s="142" t="s">
        <v>381</v>
      </c>
      <c r="D187" s="142" t="s">
        <v>168</v>
      </c>
      <c r="E187" s="143" t="s">
        <v>1133</v>
      </c>
      <c r="F187" s="144" t="s">
        <v>1134</v>
      </c>
      <c r="G187" s="145" t="s">
        <v>884</v>
      </c>
      <c r="H187" s="146">
        <v>4</v>
      </c>
      <c r="I187" s="147"/>
      <c r="J187" s="148">
        <f t="shared" si="35"/>
        <v>0</v>
      </c>
      <c r="K187" s="149"/>
      <c r="L187" s="28"/>
      <c r="M187" s="150" t="s">
        <v>1</v>
      </c>
      <c r="N187" s="111" t="s">
        <v>39</v>
      </c>
      <c r="P187" s="151">
        <f t="shared" si="36"/>
        <v>0</v>
      </c>
      <c r="Q187" s="151">
        <v>0</v>
      </c>
      <c r="R187" s="151">
        <f t="shared" si="37"/>
        <v>0</v>
      </c>
      <c r="S187" s="151">
        <v>0</v>
      </c>
      <c r="T187" s="152">
        <f t="shared" si="38"/>
        <v>0</v>
      </c>
      <c r="AR187" s="153" t="s">
        <v>172</v>
      </c>
      <c r="AT187" s="153" t="s">
        <v>168</v>
      </c>
      <c r="AU187" s="153" t="s">
        <v>82</v>
      </c>
      <c r="AY187" s="13" t="s">
        <v>166</v>
      </c>
      <c r="BE187" s="154">
        <f t="shared" si="39"/>
        <v>0</v>
      </c>
      <c r="BF187" s="154">
        <f t="shared" si="40"/>
        <v>0</v>
      </c>
      <c r="BG187" s="154">
        <f t="shared" si="41"/>
        <v>0</v>
      </c>
      <c r="BH187" s="154">
        <f t="shared" si="42"/>
        <v>0</v>
      </c>
      <c r="BI187" s="154">
        <f t="shared" si="43"/>
        <v>0</v>
      </c>
      <c r="BJ187" s="13" t="s">
        <v>82</v>
      </c>
      <c r="BK187" s="154">
        <f t="shared" si="44"/>
        <v>0</v>
      </c>
      <c r="BL187" s="13" t="s">
        <v>172</v>
      </c>
      <c r="BM187" s="153" t="s">
        <v>1473</v>
      </c>
    </row>
    <row r="188" spans="2:65" s="1" customFormat="1" ht="16.5" customHeight="1">
      <c r="B188" s="112"/>
      <c r="C188" s="142" t="s">
        <v>385</v>
      </c>
      <c r="D188" s="142" t="s">
        <v>168</v>
      </c>
      <c r="E188" s="143" t="s">
        <v>1136</v>
      </c>
      <c r="F188" s="144" t="s">
        <v>1137</v>
      </c>
      <c r="G188" s="145" t="s">
        <v>884</v>
      </c>
      <c r="H188" s="146">
        <v>0</v>
      </c>
      <c r="I188" s="147"/>
      <c r="J188" s="148">
        <f t="shared" si="35"/>
        <v>0</v>
      </c>
      <c r="K188" s="149"/>
      <c r="L188" s="28"/>
      <c r="M188" s="150" t="s">
        <v>1</v>
      </c>
      <c r="N188" s="111" t="s">
        <v>39</v>
      </c>
      <c r="P188" s="151">
        <f t="shared" si="36"/>
        <v>0</v>
      </c>
      <c r="Q188" s="151">
        <v>0</v>
      </c>
      <c r="R188" s="151">
        <f t="shared" si="37"/>
        <v>0</v>
      </c>
      <c r="S188" s="151">
        <v>0</v>
      </c>
      <c r="T188" s="152">
        <f t="shared" si="38"/>
        <v>0</v>
      </c>
      <c r="AR188" s="153" t="s">
        <v>172</v>
      </c>
      <c r="AT188" s="153" t="s">
        <v>168</v>
      </c>
      <c r="AU188" s="153" t="s">
        <v>82</v>
      </c>
      <c r="AY188" s="13" t="s">
        <v>166</v>
      </c>
      <c r="BE188" s="154">
        <f t="shared" si="39"/>
        <v>0</v>
      </c>
      <c r="BF188" s="154">
        <f t="shared" si="40"/>
        <v>0</v>
      </c>
      <c r="BG188" s="154">
        <f t="shared" si="41"/>
        <v>0</v>
      </c>
      <c r="BH188" s="154">
        <f t="shared" si="42"/>
        <v>0</v>
      </c>
      <c r="BI188" s="154">
        <f t="shared" si="43"/>
        <v>0</v>
      </c>
      <c r="BJ188" s="13" t="s">
        <v>82</v>
      </c>
      <c r="BK188" s="154">
        <f t="shared" si="44"/>
        <v>0</v>
      </c>
      <c r="BL188" s="13" t="s">
        <v>172</v>
      </c>
      <c r="BM188" s="153" t="s">
        <v>1474</v>
      </c>
    </row>
    <row r="189" spans="2:65" s="1" customFormat="1" ht="16.5" customHeight="1">
      <c r="B189" s="112"/>
      <c r="C189" s="142" t="s">
        <v>389</v>
      </c>
      <c r="D189" s="142" t="s">
        <v>168</v>
      </c>
      <c r="E189" s="143" t="s">
        <v>1139</v>
      </c>
      <c r="F189" s="144" t="s">
        <v>1140</v>
      </c>
      <c r="G189" s="145" t="s">
        <v>884</v>
      </c>
      <c r="H189" s="146">
        <v>3</v>
      </c>
      <c r="I189" s="147"/>
      <c r="J189" s="148">
        <f t="shared" si="35"/>
        <v>0</v>
      </c>
      <c r="K189" s="149"/>
      <c r="L189" s="28"/>
      <c r="M189" s="150" t="s">
        <v>1</v>
      </c>
      <c r="N189" s="111" t="s">
        <v>39</v>
      </c>
      <c r="P189" s="151">
        <f t="shared" si="36"/>
        <v>0</v>
      </c>
      <c r="Q189" s="151">
        <v>0</v>
      </c>
      <c r="R189" s="151">
        <f t="shared" si="37"/>
        <v>0</v>
      </c>
      <c r="S189" s="151">
        <v>0</v>
      </c>
      <c r="T189" s="152">
        <f t="shared" si="38"/>
        <v>0</v>
      </c>
      <c r="AR189" s="153" t="s">
        <v>172</v>
      </c>
      <c r="AT189" s="153" t="s">
        <v>168</v>
      </c>
      <c r="AU189" s="153" t="s">
        <v>82</v>
      </c>
      <c r="AY189" s="13" t="s">
        <v>166</v>
      </c>
      <c r="BE189" s="154">
        <f t="shared" si="39"/>
        <v>0</v>
      </c>
      <c r="BF189" s="154">
        <f t="shared" si="40"/>
        <v>0</v>
      </c>
      <c r="BG189" s="154">
        <f t="shared" si="41"/>
        <v>0</v>
      </c>
      <c r="BH189" s="154">
        <f t="shared" si="42"/>
        <v>0</v>
      </c>
      <c r="BI189" s="154">
        <f t="shared" si="43"/>
        <v>0</v>
      </c>
      <c r="BJ189" s="13" t="s">
        <v>82</v>
      </c>
      <c r="BK189" s="154">
        <f t="shared" si="44"/>
        <v>0</v>
      </c>
      <c r="BL189" s="13" t="s">
        <v>172</v>
      </c>
      <c r="BM189" s="153" t="s">
        <v>1475</v>
      </c>
    </row>
    <row r="190" spans="2:65" s="1" customFormat="1" ht="16.5" customHeight="1">
      <c r="B190" s="112"/>
      <c r="C190" s="142" t="s">
        <v>393</v>
      </c>
      <c r="D190" s="142" t="s">
        <v>168</v>
      </c>
      <c r="E190" s="143" t="s">
        <v>1142</v>
      </c>
      <c r="F190" s="144" t="s">
        <v>1143</v>
      </c>
      <c r="G190" s="145" t="s">
        <v>884</v>
      </c>
      <c r="H190" s="146">
        <v>3</v>
      </c>
      <c r="I190" s="147"/>
      <c r="J190" s="148">
        <f t="shared" si="35"/>
        <v>0</v>
      </c>
      <c r="K190" s="149"/>
      <c r="L190" s="28"/>
      <c r="M190" s="150" t="s">
        <v>1</v>
      </c>
      <c r="N190" s="111" t="s">
        <v>39</v>
      </c>
      <c r="P190" s="151">
        <f t="shared" si="36"/>
        <v>0</v>
      </c>
      <c r="Q190" s="151">
        <v>0</v>
      </c>
      <c r="R190" s="151">
        <f t="shared" si="37"/>
        <v>0</v>
      </c>
      <c r="S190" s="151">
        <v>0</v>
      </c>
      <c r="T190" s="152">
        <f t="shared" si="38"/>
        <v>0</v>
      </c>
      <c r="AR190" s="153" t="s">
        <v>172</v>
      </c>
      <c r="AT190" s="153" t="s">
        <v>168</v>
      </c>
      <c r="AU190" s="153" t="s">
        <v>82</v>
      </c>
      <c r="AY190" s="13" t="s">
        <v>166</v>
      </c>
      <c r="BE190" s="154">
        <f t="shared" si="39"/>
        <v>0</v>
      </c>
      <c r="BF190" s="154">
        <f t="shared" si="40"/>
        <v>0</v>
      </c>
      <c r="BG190" s="154">
        <f t="shared" si="41"/>
        <v>0</v>
      </c>
      <c r="BH190" s="154">
        <f t="shared" si="42"/>
        <v>0</v>
      </c>
      <c r="BI190" s="154">
        <f t="shared" si="43"/>
        <v>0</v>
      </c>
      <c r="BJ190" s="13" t="s">
        <v>82</v>
      </c>
      <c r="BK190" s="154">
        <f t="shared" si="44"/>
        <v>0</v>
      </c>
      <c r="BL190" s="13" t="s">
        <v>172</v>
      </c>
      <c r="BM190" s="153" t="s">
        <v>1476</v>
      </c>
    </row>
    <row r="191" spans="2:65" s="1" customFormat="1" ht="16.5" customHeight="1">
      <c r="B191" s="112"/>
      <c r="C191" s="142" t="s">
        <v>397</v>
      </c>
      <c r="D191" s="142" t="s">
        <v>168</v>
      </c>
      <c r="E191" s="143" t="s">
        <v>1145</v>
      </c>
      <c r="F191" s="144" t="s">
        <v>1146</v>
      </c>
      <c r="G191" s="145" t="s">
        <v>295</v>
      </c>
      <c r="H191" s="146">
        <v>200</v>
      </c>
      <c r="I191" s="147"/>
      <c r="J191" s="148">
        <f t="shared" si="35"/>
        <v>0</v>
      </c>
      <c r="K191" s="149"/>
      <c r="L191" s="28"/>
      <c r="M191" s="150" t="s">
        <v>1</v>
      </c>
      <c r="N191" s="111" t="s">
        <v>39</v>
      </c>
      <c r="P191" s="151">
        <f t="shared" si="36"/>
        <v>0</v>
      </c>
      <c r="Q191" s="151">
        <v>0</v>
      </c>
      <c r="R191" s="151">
        <f t="shared" si="37"/>
        <v>0</v>
      </c>
      <c r="S191" s="151">
        <v>0</v>
      </c>
      <c r="T191" s="152">
        <f t="shared" si="38"/>
        <v>0</v>
      </c>
      <c r="AR191" s="153" t="s">
        <v>172</v>
      </c>
      <c r="AT191" s="153" t="s">
        <v>168</v>
      </c>
      <c r="AU191" s="153" t="s">
        <v>82</v>
      </c>
      <c r="AY191" s="13" t="s">
        <v>166</v>
      </c>
      <c r="BE191" s="154">
        <f t="shared" si="39"/>
        <v>0</v>
      </c>
      <c r="BF191" s="154">
        <f t="shared" si="40"/>
        <v>0</v>
      </c>
      <c r="BG191" s="154">
        <f t="shared" si="41"/>
        <v>0</v>
      </c>
      <c r="BH191" s="154">
        <f t="shared" si="42"/>
        <v>0</v>
      </c>
      <c r="BI191" s="154">
        <f t="shared" si="43"/>
        <v>0</v>
      </c>
      <c r="BJ191" s="13" t="s">
        <v>82</v>
      </c>
      <c r="BK191" s="154">
        <f t="shared" si="44"/>
        <v>0</v>
      </c>
      <c r="BL191" s="13" t="s">
        <v>172</v>
      </c>
      <c r="BM191" s="153" t="s">
        <v>1477</v>
      </c>
    </row>
    <row r="192" spans="2:65" s="11" customFormat="1" ht="25.9" customHeight="1">
      <c r="B192" s="130"/>
      <c r="D192" s="131" t="s">
        <v>73</v>
      </c>
      <c r="E192" s="132" t="s">
        <v>1148</v>
      </c>
      <c r="F192" s="132" t="s">
        <v>1149</v>
      </c>
      <c r="I192" s="133"/>
      <c r="J192" s="134">
        <f>BK192</f>
        <v>0</v>
      </c>
      <c r="L192" s="130"/>
      <c r="M192" s="135"/>
      <c r="P192" s="136">
        <f>SUM(P193:P202)</f>
        <v>0</v>
      </c>
      <c r="R192" s="136">
        <f>SUM(R193:R202)</f>
        <v>0</v>
      </c>
      <c r="T192" s="137">
        <f>SUM(T193:T202)</f>
        <v>0</v>
      </c>
      <c r="AR192" s="131" t="s">
        <v>82</v>
      </c>
      <c r="AT192" s="138" t="s">
        <v>73</v>
      </c>
      <c r="AU192" s="138" t="s">
        <v>74</v>
      </c>
      <c r="AY192" s="131" t="s">
        <v>166</v>
      </c>
      <c r="BK192" s="139">
        <f>SUM(BK193:BK202)</f>
        <v>0</v>
      </c>
    </row>
    <row r="193" spans="2:65" s="1" customFormat="1" ht="16.5" customHeight="1">
      <c r="B193" s="112"/>
      <c r="C193" s="142" t="s">
        <v>403</v>
      </c>
      <c r="D193" s="142" t="s">
        <v>168</v>
      </c>
      <c r="E193" s="143" t="s">
        <v>1150</v>
      </c>
      <c r="F193" s="144" t="s">
        <v>1151</v>
      </c>
      <c r="G193" s="145" t="s">
        <v>884</v>
      </c>
      <c r="H193" s="146">
        <v>1</v>
      </c>
      <c r="I193" s="147"/>
      <c r="J193" s="148">
        <f t="shared" ref="J193:J202" si="45">ROUND(I193*H193,2)</f>
        <v>0</v>
      </c>
      <c r="K193" s="149"/>
      <c r="L193" s="28"/>
      <c r="M193" s="150" t="s">
        <v>1</v>
      </c>
      <c r="N193" s="111" t="s">
        <v>39</v>
      </c>
      <c r="P193" s="151">
        <f t="shared" ref="P193:P202" si="46">O193*H193</f>
        <v>0</v>
      </c>
      <c r="Q193" s="151">
        <v>0</v>
      </c>
      <c r="R193" s="151">
        <f t="shared" ref="R193:R202" si="47">Q193*H193</f>
        <v>0</v>
      </c>
      <c r="S193" s="151">
        <v>0</v>
      </c>
      <c r="T193" s="152">
        <f t="shared" ref="T193:T202" si="48">S193*H193</f>
        <v>0</v>
      </c>
      <c r="AR193" s="153" t="s">
        <v>172</v>
      </c>
      <c r="AT193" s="153" t="s">
        <v>168</v>
      </c>
      <c r="AU193" s="153" t="s">
        <v>82</v>
      </c>
      <c r="AY193" s="13" t="s">
        <v>166</v>
      </c>
      <c r="BE193" s="154">
        <f t="shared" ref="BE193:BE202" si="49">IF(N193="základní",J193,0)</f>
        <v>0</v>
      </c>
      <c r="BF193" s="154">
        <f t="shared" ref="BF193:BF202" si="50">IF(N193="snížená",J193,0)</f>
        <v>0</v>
      </c>
      <c r="BG193" s="154">
        <f t="shared" ref="BG193:BG202" si="51">IF(N193="zákl. přenesená",J193,0)</f>
        <v>0</v>
      </c>
      <c r="BH193" s="154">
        <f t="shared" ref="BH193:BH202" si="52">IF(N193="sníž. přenesená",J193,0)</f>
        <v>0</v>
      </c>
      <c r="BI193" s="154">
        <f t="shared" ref="BI193:BI202" si="53">IF(N193="nulová",J193,0)</f>
        <v>0</v>
      </c>
      <c r="BJ193" s="13" t="s">
        <v>82</v>
      </c>
      <c r="BK193" s="154">
        <f t="shared" ref="BK193:BK202" si="54">ROUND(I193*H193,2)</f>
        <v>0</v>
      </c>
      <c r="BL193" s="13" t="s">
        <v>172</v>
      </c>
      <c r="BM193" s="153" t="s">
        <v>1478</v>
      </c>
    </row>
    <row r="194" spans="2:65" s="1" customFormat="1" ht="16.5" customHeight="1">
      <c r="B194" s="112"/>
      <c r="C194" s="142" t="s">
        <v>409</v>
      </c>
      <c r="D194" s="142" t="s">
        <v>168</v>
      </c>
      <c r="E194" s="143" t="s">
        <v>1153</v>
      </c>
      <c r="F194" s="144" t="s">
        <v>1154</v>
      </c>
      <c r="G194" s="145" t="s">
        <v>295</v>
      </c>
      <c r="H194" s="146">
        <v>200</v>
      </c>
      <c r="I194" s="147"/>
      <c r="J194" s="148">
        <f t="shared" si="45"/>
        <v>0</v>
      </c>
      <c r="K194" s="149"/>
      <c r="L194" s="28"/>
      <c r="M194" s="150" t="s">
        <v>1</v>
      </c>
      <c r="N194" s="111" t="s">
        <v>39</v>
      </c>
      <c r="P194" s="151">
        <f t="shared" si="46"/>
        <v>0</v>
      </c>
      <c r="Q194" s="151">
        <v>0</v>
      </c>
      <c r="R194" s="151">
        <f t="shared" si="47"/>
        <v>0</v>
      </c>
      <c r="S194" s="151">
        <v>0</v>
      </c>
      <c r="T194" s="152">
        <f t="shared" si="48"/>
        <v>0</v>
      </c>
      <c r="AR194" s="153" t="s">
        <v>172</v>
      </c>
      <c r="AT194" s="153" t="s">
        <v>168</v>
      </c>
      <c r="AU194" s="153" t="s">
        <v>82</v>
      </c>
      <c r="AY194" s="13" t="s">
        <v>166</v>
      </c>
      <c r="BE194" s="154">
        <f t="shared" si="49"/>
        <v>0</v>
      </c>
      <c r="BF194" s="154">
        <f t="shared" si="50"/>
        <v>0</v>
      </c>
      <c r="BG194" s="154">
        <f t="shared" si="51"/>
        <v>0</v>
      </c>
      <c r="BH194" s="154">
        <f t="shared" si="52"/>
        <v>0</v>
      </c>
      <c r="BI194" s="154">
        <f t="shared" si="53"/>
        <v>0</v>
      </c>
      <c r="BJ194" s="13" t="s">
        <v>82</v>
      </c>
      <c r="BK194" s="154">
        <f t="shared" si="54"/>
        <v>0</v>
      </c>
      <c r="BL194" s="13" t="s">
        <v>172</v>
      </c>
      <c r="BM194" s="153" t="s">
        <v>1479</v>
      </c>
    </row>
    <row r="195" spans="2:65" s="1" customFormat="1" ht="16.5" customHeight="1">
      <c r="B195" s="112"/>
      <c r="C195" s="142" t="s">
        <v>415</v>
      </c>
      <c r="D195" s="142" t="s">
        <v>168</v>
      </c>
      <c r="E195" s="143" t="s">
        <v>1156</v>
      </c>
      <c r="F195" s="144" t="s">
        <v>1157</v>
      </c>
      <c r="G195" s="145" t="s">
        <v>884</v>
      </c>
      <c r="H195" s="146">
        <v>0</v>
      </c>
      <c r="I195" s="147"/>
      <c r="J195" s="148">
        <f t="shared" si="45"/>
        <v>0</v>
      </c>
      <c r="K195" s="149"/>
      <c r="L195" s="28"/>
      <c r="M195" s="150" t="s">
        <v>1</v>
      </c>
      <c r="N195" s="111" t="s">
        <v>39</v>
      </c>
      <c r="P195" s="151">
        <f t="shared" si="46"/>
        <v>0</v>
      </c>
      <c r="Q195" s="151">
        <v>0</v>
      </c>
      <c r="R195" s="151">
        <f t="shared" si="47"/>
        <v>0</v>
      </c>
      <c r="S195" s="151">
        <v>0</v>
      </c>
      <c r="T195" s="152">
        <f t="shared" si="48"/>
        <v>0</v>
      </c>
      <c r="AR195" s="153" t="s">
        <v>172</v>
      </c>
      <c r="AT195" s="153" t="s">
        <v>168</v>
      </c>
      <c r="AU195" s="153" t="s">
        <v>82</v>
      </c>
      <c r="AY195" s="13" t="s">
        <v>166</v>
      </c>
      <c r="BE195" s="154">
        <f t="shared" si="49"/>
        <v>0</v>
      </c>
      <c r="BF195" s="154">
        <f t="shared" si="50"/>
        <v>0</v>
      </c>
      <c r="BG195" s="154">
        <f t="shared" si="51"/>
        <v>0</v>
      </c>
      <c r="BH195" s="154">
        <f t="shared" si="52"/>
        <v>0</v>
      </c>
      <c r="BI195" s="154">
        <f t="shared" si="53"/>
        <v>0</v>
      </c>
      <c r="BJ195" s="13" t="s">
        <v>82</v>
      </c>
      <c r="BK195" s="154">
        <f t="shared" si="54"/>
        <v>0</v>
      </c>
      <c r="BL195" s="13" t="s">
        <v>172</v>
      </c>
      <c r="BM195" s="153" t="s">
        <v>1480</v>
      </c>
    </row>
    <row r="196" spans="2:65" s="1" customFormat="1" ht="16.5" customHeight="1">
      <c r="B196" s="112"/>
      <c r="C196" s="142" t="s">
        <v>419</v>
      </c>
      <c r="D196" s="142" t="s">
        <v>168</v>
      </c>
      <c r="E196" s="143" t="s">
        <v>1159</v>
      </c>
      <c r="F196" s="144" t="s">
        <v>1160</v>
      </c>
      <c r="G196" s="145" t="s">
        <v>884</v>
      </c>
      <c r="H196" s="146">
        <v>0</v>
      </c>
      <c r="I196" s="147"/>
      <c r="J196" s="148">
        <f t="shared" si="45"/>
        <v>0</v>
      </c>
      <c r="K196" s="149"/>
      <c r="L196" s="28"/>
      <c r="M196" s="150" t="s">
        <v>1</v>
      </c>
      <c r="N196" s="111" t="s">
        <v>39</v>
      </c>
      <c r="P196" s="151">
        <f t="shared" si="46"/>
        <v>0</v>
      </c>
      <c r="Q196" s="151">
        <v>0</v>
      </c>
      <c r="R196" s="151">
        <f t="shared" si="47"/>
        <v>0</v>
      </c>
      <c r="S196" s="151">
        <v>0</v>
      </c>
      <c r="T196" s="152">
        <f t="shared" si="48"/>
        <v>0</v>
      </c>
      <c r="AR196" s="153" t="s">
        <v>172</v>
      </c>
      <c r="AT196" s="153" t="s">
        <v>168</v>
      </c>
      <c r="AU196" s="153" t="s">
        <v>82</v>
      </c>
      <c r="AY196" s="13" t="s">
        <v>166</v>
      </c>
      <c r="BE196" s="154">
        <f t="shared" si="49"/>
        <v>0</v>
      </c>
      <c r="BF196" s="154">
        <f t="shared" si="50"/>
        <v>0</v>
      </c>
      <c r="BG196" s="154">
        <f t="shared" si="51"/>
        <v>0</v>
      </c>
      <c r="BH196" s="154">
        <f t="shared" si="52"/>
        <v>0</v>
      </c>
      <c r="BI196" s="154">
        <f t="shared" si="53"/>
        <v>0</v>
      </c>
      <c r="BJ196" s="13" t="s">
        <v>82</v>
      </c>
      <c r="BK196" s="154">
        <f t="shared" si="54"/>
        <v>0</v>
      </c>
      <c r="BL196" s="13" t="s">
        <v>172</v>
      </c>
      <c r="BM196" s="153" t="s">
        <v>1481</v>
      </c>
    </row>
    <row r="197" spans="2:65" s="1" customFormat="1" ht="16.5" customHeight="1">
      <c r="B197" s="112"/>
      <c r="C197" s="142" t="s">
        <v>423</v>
      </c>
      <c r="D197" s="142" t="s">
        <v>168</v>
      </c>
      <c r="E197" s="143" t="s">
        <v>1162</v>
      </c>
      <c r="F197" s="144" t="s">
        <v>1163</v>
      </c>
      <c r="G197" s="145" t="s">
        <v>884</v>
      </c>
      <c r="H197" s="146">
        <v>5</v>
      </c>
      <c r="I197" s="147"/>
      <c r="J197" s="148">
        <f t="shared" si="45"/>
        <v>0</v>
      </c>
      <c r="K197" s="149"/>
      <c r="L197" s="28"/>
      <c r="M197" s="150" t="s">
        <v>1</v>
      </c>
      <c r="N197" s="111" t="s">
        <v>39</v>
      </c>
      <c r="P197" s="151">
        <f t="shared" si="46"/>
        <v>0</v>
      </c>
      <c r="Q197" s="151">
        <v>0</v>
      </c>
      <c r="R197" s="151">
        <f t="shared" si="47"/>
        <v>0</v>
      </c>
      <c r="S197" s="151">
        <v>0</v>
      </c>
      <c r="T197" s="152">
        <f t="shared" si="48"/>
        <v>0</v>
      </c>
      <c r="AR197" s="153" t="s">
        <v>172</v>
      </c>
      <c r="AT197" s="153" t="s">
        <v>168</v>
      </c>
      <c r="AU197" s="153" t="s">
        <v>82</v>
      </c>
      <c r="AY197" s="13" t="s">
        <v>166</v>
      </c>
      <c r="BE197" s="154">
        <f t="shared" si="49"/>
        <v>0</v>
      </c>
      <c r="BF197" s="154">
        <f t="shared" si="50"/>
        <v>0</v>
      </c>
      <c r="BG197" s="154">
        <f t="shared" si="51"/>
        <v>0</v>
      </c>
      <c r="BH197" s="154">
        <f t="shared" si="52"/>
        <v>0</v>
      </c>
      <c r="BI197" s="154">
        <f t="shared" si="53"/>
        <v>0</v>
      </c>
      <c r="BJ197" s="13" t="s">
        <v>82</v>
      </c>
      <c r="BK197" s="154">
        <f t="shared" si="54"/>
        <v>0</v>
      </c>
      <c r="BL197" s="13" t="s">
        <v>172</v>
      </c>
      <c r="BM197" s="153" t="s">
        <v>1482</v>
      </c>
    </row>
    <row r="198" spans="2:65" s="1" customFormat="1" ht="16.5" customHeight="1">
      <c r="B198" s="112"/>
      <c r="C198" s="142" t="s">
        <v>427</v>
      </c>
      <c r="D198" s="142" t="s">
        <v>168</v>
      </c>
      <c r="E198" s="143" t="s">
        <v>1165</v>
      </c>
      <c r="F198" s="144" t="s">
        <v>1166</v>
      </c>
      <c r="G198" s="145" t="s">
        <v>884</v>
      </c>
      <c r="H198" s="146">
        <v>0</v>
      </c>
      <c r="I198" s="147"/>
      <c r="J198" s="148">
        <f t="shared" si="45"/>
        <v>0</v>
      </c>
      <c r="K198" s="149"/>
      <c r="L198" s="28"/>
      <c r="M198" s="150" t="s">
        <v>1</v>
      </c>
      <c r="N198" s="111" t="s">
        <v>39</v>
      </c>
      <c r="P198" s="151">
        <f t="shared" si="46"/>
        <v>0</v>
      </c>
      <c r="Q198" s="151">
        <v>0</v>
      </c>
      <c r="R198" s="151">
        <f t="shared" si="47"/>
        <v>0</v>
      </c>
      <c r="S198" s="151">
        <v>0</v>
      </c>
      <c r="T198" s="152">
        <f t="shared" si="48"/>
        <v>0</v>
      </c>
      <c r="AR198" s="153" t="s">
        <v>172</v>
      </c>
      <c r="AT198" s="153" t="s">
        <v>168</v>
      </c>
      <c r="AU198" s="153" t="s">
        <v>82</v>
      </c>
      <c r="AY198" s="13" t="s">
        <v>166</v>
      </c>
      <c r="BE198" s="154">
        <f t="shared" si="49"/>
        <v>0</v>
      </c>
      <c r="BF198" s="154">
        <f t="shared" si="50"/>
        <v>0</v>
      </c>
      <c r="BG198" s="154">
        <f t="shared" si="51"/>
        <v>0</v>
      </c>
      <c r="BH198" s="154">
        <f t="shared" si="52"/>
        <v>0</v>
      </c>
      <c r="BI198" s="154">
        <f t="shared" si="53"/>
        <v>0</v>
      </c>
      <c r="BJ198" s="13" t="s">
        <v>82</v>
      </c>
      <c r="BK198" s="154">
        <f t="shared" si="54"/>
        <v>0</v>
      </c>
      <c r="BL198" s="13" t="s">
        <v>172</v>
      </c>
      <c r="BM198" s="153" t="s">
        <v>1483</v>
      </c>
    </row>
    <row r="199" spans="2:65" s="1" customFormat="1" ht="16.5" customHeight="1">
      <c r="B199" s="112"/>
      <c r="C199" s="142" t="s">
        <v>431</v>
      </c>
      <c r="D199" s="142" t="s">
        <v>168</v>
      </c>
      <c r="E199" s="143" t="s">
        <v>1168</v>
      </c>
      <c r="F199" s="144" t="s">
        <v>1169</v>
      </c>
      <c r="G199" s="145" t="s">
        <v>884</v>
      </c>
      <c r="H199" s="146">
        <v>0</v>
      </c>
      <c r="I199" s="147"/>
      <c r="J199" s="148">
        <f t="shared" si="45"/>
        <v>0</v>
      </c>
      <c r="K199" s="149"/>
      <c r="L199" s="28"/>
      <c r="M199" s="150" t="s">
        <v>1</v>
      </c>
      <c r="N199" s="111" t="s">
        <v>39</v>
      </c>
      <c r="P199" s="151">
        <f t="shared" si="46"/>
        <v>0</v>
      </c>
      <c r="Q199" s="151">
        <v>0</v>
      </c>
      <c r="R199" s="151">
        <f t="shared" si="47"/>
        <v>0</v>
      </c>
      <c r="S199" s="151">
        <v>0</v>
      </c>
      <c r="T199" s="152">
        <f t="shared" si="48"/>
        <v>0</v>
      </c>
      <c r="AR199" s="153" t="s">
        <v>172</v>
      </c>
      <c r="AT199" s="153" t="s">
        <v>168</v>
      </c>
      <c r="AU199" s="153" t="s">
        <v>82</v>
      </c>
      <c r="AY199" s="13" t="s">
        <v>166</v>
      </c>
      <c r="BE199" s="154">
        <f t="shared" si="49"/>
        <v>0</v>
      </c>
      <c r="BF199" s="154">
        <f t="shared" si="50"/>
        <v>0</v>
      </c>
      <c r="BG199" s="154">
        <f t="shared" si="51"/>
        <v>0</v>
      </c>
      <c r="BH199" s="154">
        <f t="shared" si="52"/>
        <v>0</v>
      </c>
      <c r="BI199" s="154">
        <f t="shared" si="53"/>
        <v>0</v>
      </c>
      <c r="BJ199" s="13" t="s">
        <v>82</v>
      </c>
      <c r="BK199" s="154">
        <f t="shared" si="54"/>
        <v>0</v>
      </c>
      <c r="BL199" s="13" t="s">
        <v>172</v>
      </c>
      <c r="BM199" s="153" t="s">
        <v>1484</v>
      </c>
    </row>
    <row r="200" spans="2:65" s="1" customFormat="1" ht="37.9" customHeight="1">
      <c r="B200" s="112"/>
      <c r="C200" s="142" t="s">
        <v>435</v>
      </c>
      <c r="D200" s="142" t="s">
        <v>168</v>
      </c>
      <c r="E200" s="143" t="s">
        <v>1171</v>
      </c>
      <c r="F200" s="144" t="s">
        <v>1485</v>
      </c>
      <c r="G200" s="145" t="s">
        <v>884</v>
      </c>
      <c r="H200" s="146">
        <v>1</v>
      </c>
      <c r="I200" s="147"/>
      <c r="J200" s="148">
        <f t="shared" si="45"/>
        <v>0</v>
      </c>
      <c r="K200" s="149"/>
      <c r="L200" s="28"/>
      <c r="M200" s="150" t="s">
        <v>1</v>
      </c>
      <c r="N200" s="111" t="s">
        <v>39</v>
      </c>
      <c r="P200" s="151">
        <f t="shared" si="46"/>
        <v>0</v>
      </c>
      <c r="Q200" s="151">
        <v>0</v>
      </c>
      <c r="R200" s="151">
        <f t="shared" si="47"/>
        <v>0</v>
      </c>
      <c r="S200" s="151">
        <v>0</v>
      </c>
      <c r="T200" s="152">
        <f t="shared" si="48"/>
        <v>0</v>
      </c>
      <c r="AR200" s="153" t="s">
        <v>172</v>
      </c>
      <c r="AT200" s="153" t="s">
        <v>168</v>
      </c>
      <c r="AU200" s="153" t="s">
        <v>82</v>
      </c>
      <c r="AY200" s="13" t="s">
        <v>166</v>
      </c>
      <c r="BE200" s="154">
        <f t="shared" si="49"/>
        <v>0</v>
      </c>
      <c r="BF200" s="154">
        <f t="shared" si="50"/>
        <v>0</v>
      </c>
      <c r="BG200" s="154">
        <f t="shared" si="51"/>
        <v>0</v>
      </c>
      <c r="BH200" s="154">
        <f t="shared" si="52"/>
        <v>0</v>
      </c>
      <c r="BI200" s="154">
        <f t="shared" si="53"/>
        <v>0</v>
      </c>
      <c r="BJ200" s="13" t="s">
        <v>82</v>
      </c>
      <c r="BK200" s="154">
        <f t="shared" si="54"/>
        <v>0</v>
      </c>
      <c r="BL200" s="13" t="s">
        <v>172</v>
      </c>
      <c r="BM200" s="153" t="s">
        <v>1486</v>
      </c>
    </row>
    <row r="201" spans="2:65" s="1" customFormat="1" ht="16.5" customHeight="1">
      <c r="B201" s="112"/>
      <c r="C201" s="142" t="s">
        <v>439</v>
      </c>
      <c r="D201" s="142" t="s">
        <v>168</v>
      </c>
      <c r="E201" s="143" t="s">
        <v>1174</v>
      </c>
      <c r="F201" s="144" t="s">
        <v>1487</v>
      </c>
      <c r="G201" s="145" t="s">
        <v>251</v>
      </c>
      <c r="H201" s="146">
        <v>1</v>
      </c>
      <c r="I201" s="147"/>
      <c r="J201" s="148">
        <f t="shared" si="45"/>
        <v>0</v>
      </c>
      <c r="K201" s="149"/>
      <c r="L201" s="28"/>
      <c r="M201" s="150" t="s">
        <v>1</v>
      </c>
      <c r="N201" s="111" t="s">
        <v>39</v>
      </c>
      <c r="P201" s="151">
        <f t="shared" si="46"/>
        <v>0</v>
      </c>
      <c r="Q201" s="151">
        <v>0</v>
      </c>
      <c r="R201" s="151">
        <f t="shared" si="47"/>
        <v>0</v>
      </c>
      <c r="S201" s="151">
        <v>0</v>
      </c>
      <c r="T201" s="152">
        <f t="shared" si="48"/>
        <v>0</v>
      </c>
      <c r="AR201" s="153" t="s">
        <v>172</v>
      </c>
      <c r="AT201" s="153" t="s">
        <v>168</v>
      </c>
      <c r="AU201" s="153" t="s">
        <v>82</v>
      </c>
      <c r="AY201" s="13" t="s">
        <v>166</v>
      </c>
      <c r="BE201" s="154">
        <f t="shared" si="49"/>
        <v>0</v>
      </c>
      <c r="BF201" s="154">
        <f t="shared" si="50"/>
        <v>0</v>
      </c>
      <c r="BG201" s="154">
        <f t="shared" si="51"/>
        <v>0</v>
      </c>
      <c r="BH201" s="154">
        <f t="shared" si="52"/>
        <v>0</v>
      </c>
      <c r="BI201" s="154">
        <f t="shared" si="53"/>
        <v>0</v>
      </c>
      <c r="BJ201" s="13" t="s">
        <v>82</v>
      </c>
      <c r="BK201" s="154">
        <f t="shared" si="54"/>
        <v>0</v>
      </c>
      <c r="BL201" s="13" t="s">
        <v>172</v>
      </c>
      <c r="BM201" s="153" t="s">
        <v>1488</v>
      </c>
    </row>
    <row r="202" spans="2:65" s="1" customFormat="1" ht="16.5" customHeight="1">
      <c r="B202" s="112"/>
      <c r="C202" s="142" t="s">
        <v>443</v>
      </c>
      <c r="D202" s="142" t="s">
        <v>168</v>
      </c>
      <c r="E202" s="143" t="s">
        <v>1177</v>
      </c>
      <c r="F202" s="144" t="s">
        <v>1178</v>
      </c>
      <c r="G202" s="145" t="s">
        <v>295</v>
      </c>
      <c r="H202" s="146">
        <v>200</v>
      </c>
      <c r="I202" s="147"/>
      <c r="J202" s="148">
        <f t="shared" si="45"/>
        <v>0</v>
      </c>
      <c r="K202" s="149"/>
      <c r="L202" s="28"/>
      <c r="M202" s="150" t="s">
        <v>1</v>
      </c>
      <c r="N202" s="111" t="s">
        <v>39</v>
      </c>
      <c r="P202" s="151">
        <f t="shared" si="46"/>
        <v>0</v>
      </c>
      <c r="Q202" s="151">
        <v>0</v>
      </c>
      <c r="R202" s="151">
        <f t="shared" si="47"/>
        <v>0</v>
      </c>
      <c r="S202" s="151">
        <v>0</v>
      </c>
      <c r="T202" s="152">
        <f t="shared" si="48"/>
        <v>0</v>
      </c>
      <c r="AR202" s="153" t="s">
        <v>172</v>
      </c>
      <c r="AT202" s="153" t="s">
        <v>168</v>
      </c>
      <c r="AU202" s="153" t="s">
        <v>82</v>
      </c>
      <c r="AY202" s="13" t="s">
        <v>166</v>
      </c>
      <c r="BE202" s="154">
        <f t="shared" si="49"/>
        <v>0</v>
      </c>
      <c r="BF202" s="154">
        <f t="shared" si="50"/>
        <v>0</v>
      </c>
      <c r="BG202" s="154">
        <f t="shared" si="51"/>
        <v>0</v>
      </c>
      <c r="BH202" s="154">
        <f t="shared" si="52"/>
        <v>0</v>
      </c>
      <c r="BI202" s="154">
        <f t="shared" si="53"/>
        <v>0</v>
      </c>
      <c r="BJ202" s="13" t="s">
        <v>82</v>
      </c>
      <c r="BK202" s="154">
        <f t="shared" si="54"/>
        <v>0</v>
      </c>
      <c r="BL202" s="13" t="s">
        <v>172</v>
      </c>
      <c r="BM202" s="153" t="s">
        <v>1489</v>
      </c>
    </row>
    <row r="203" spans="2:65" s="11" customFormat="1" ht="25.9" customHeight="1">
      <c r="B203" s="130"/>
      <c r="D203" s="131" t="s">
        <v>73</v>
      </c>
      <c r="E203" s="132" t="s">
        <v>1180</v>
      </c>
      <c r="F203" s="132" t="s">
        <v>1181</v>
      </c>
      <c r="I203" s="133"/>
      <c r="J203" s="134">
        <f>BK203</f>
        <v>0</v>
      </c>
      <c r="L203" s="130"/>
      <c r="M203" s="135"/>
      <c r="P203" s="136">
        <f>SUM(P204:P210)</f>
        <v>0</v>
      </c>
      <c r="R203" s="136">
        <f>SUM(R204:R210)</f>
        <v>0</v>
      </c>
      <c r="T203" s="137">
        <f>SUM(T204:T210)</f>
        <v>0</v>
      </c>
      <c r="AR203" s="131" t="s">
        <v>82</v>
      </c>
      <c r="AT203" s="138" t="s">
        <v>73</v>
      </c>
      <c r="AU203" s="138" t="s">
        <v>74</v>
      </c>
      <c r="AY203" s="131" t="s">
        <v>166</v>
      </c>
      <c r="BK203" s="139">
        <f>SUM(BK204:BK210)</f>
        <v>0</v>
      </c>
    </row>
    <row r="204" spans="2:65" s="1" customFormat="1" ht="16.5" customHeight="1">
      <c r="B204" s="112"/>
      <c r="C204" s="142" t="s">
        <v>447</v>
      </c>
      <c r="D204" s="142" t="s">
        <v>168</v>
      </c>
      <c r="E204" s="143" t="s">
        <v>1182</v>
      </c>
      <c r="F204" s="144" t="s">
        <v>1183</v>
      </c>
      <c r="G204" s="145" t="s">
        <v>295</v>
      </c>
      <c r="H204" s="146">
        <v>0</v>
      </c>
      <c r="I204" s="147"/>
      <c r="J204" s="148">
        <f t="shared" ref="J204:J210" si="55">ROUND(I204*H204,2)</f>
        <v>0</v>
      </c>
      <c r="K204" s="149"/>
      <c r="L204" s="28"/>
      <c r="M204" s="150" t="s">
        <v>1</v>
      </c>
      <c r="N204" s="111" t="s">
        <v>39</v>
      </c>
      <c r="P204" s="151">
        <f t="shared" ref="P204:P210" si="56">O204*H204</f>
        <v>0</v>
      </c>
      <c r="Q204" s="151">
        <v>0</v>
      </c>
      <c r="R204" s="151">
        <f t="shared" ref="R204:R210" si="57">Q204*H204</f>
        <v>0</v>
      </c>
      <c r="S204" s="151">
        <v>0</v>
      </c>
      <c r="T204" s="152">
        <f t="shared" ref="T204:T210" si="58">S204*H204</f>
        <v>0</v>
      </c>
      <c r="AR204" s="153" t="s">
        <v>172</v>
      </c>
      <c r="AT204" s="153" t="s">
        <v>168</v>
      </c>
      <c r="AU204" s="153" t="s">
        <v>82</v>
      </c>
      <c r="AY204" s="13" t="s">
        <v>166</v>
      </c>
      <c r="BE204" s="154">
        <f t="shared" ref="BE204:BE210" si="59">IF(N204="základní",J204,0)</f>
        <v>0</v>
      </c>
      <c r="BF204" s="154">
        <f t="shared" ref="BF204:BF210" si="60">IF(N204="snížená",J204,0)</f>
        <v>0</v>
      </c>
      <c r="BG204" s="154">
        <f t="shared" ref="BG204:BG210" si="61">IF(N204="zákl. přenesená",J204,0)</f>
        <v>0</v>
      </c>
      <c r="BH204" s="154">
        <f t="shared" ref="BH204:BH210" si="62">IF(N204="sníž. přenesená",J204,0)</f>
        <v>0</v>
      </c>
      <c r="BI204" s="154">
        <f t="shared" ref="BI204:BI210" si="63">IF(N204="nulová",J204,0)</f>
        <v>0</v>
      </c>
      <c r="BJ204" s="13" t="s">
        <v>82</v>
      </c>
      <c r="BK204" s="154">
        <f t="shared" ref="BK204:BK210" si="64">ROUND(I204*H204,2)</f>
        <v>0</v>
      </c>
      <c r="BL204" s="13" t="s">
        <v>172</v>
      </c>
      <c r="BM204" s="153" t="s">
        <v>1490</v>
      </c>
    </row>
    <row r="205" spans="2:65" s="1" customFormat="1" ht="16.5" customHeight="1">
      <c r="B205" s="112"/>
      <c r="C205" s="142" t="s">
        <v>451</v>
      </c>
      <c r="D205" s="142" t="s">
        <v>168</v>
      </c>
      <c r="E205" s="143" t="s">
        <v>1185</v>
      </c>
      <c r="F205" s="144" t="s">
        <v>1186</v>
      </c>
      <c r="G205" s="145" t="s">
        <v>295</v>
      </c>
      <c r="H205" s="146">
        <v>0</v>
      </c>
      <c r="I205" s="147"/>
      <c r="J205" s="148">
        <f t="shared" si="55"/>
        <v>0</v>
      </c>
      <c r="K205" s="149"/>
      <c r="L205" s="28"/>
      <c r="M205" s="150" t="s">
        <v>1</v>
      </c>
      <c r="N205" s="111" t="s">
        <v>39</v>
      </c>
      <c r="P205" s="151">
        <f t="shared" si="56"/>
        <v>0</v>
      </c>
      <c r="Q205" s="151">
        <v>0</v>
      </c>
      <c r="R205" s="151">
        <f t="shared" si="57"/>
        <v>0</v>
      </c>
      <c r="S205" s="151">
        <v>0</v>
      </c>
      <c r="T205" s="152">
        <f t="shared" si="58"/>
        <v>0</v>
      </c>
      <c r="AR205" s="153" t="s">
        <v>172</v>
      </c>
      <c r="AT205" s="153" t="s">
        <v>168</v>
      </c>
      <c r="AU205" s="153" t="s">
        <v>82</v>
      </c>
      <c r="AY205" s="13" t="s">
        <v>166</v>
      </c>
      <c r="BE205" s="154">
        <f t="shared" si="59"/>
        <v>0</v>
      </c>
      <c r="BF205" s="154">
        <f t="shared" si="60"/>
        <v>0</v>
      </c>
      <c r="BG205" s="154">
        <f t="shared" si="61"/>
        <v>0</v>
      </c>
      <c r="BH205" s="154">
        <f t="shared" si="62"/>
        <v>0</v>
      </c>
      <c r="BI205" s="154">
        <f t="shared" si="63"/>
        <v>0</v>
      </c>
      <c r="BJ205" s="13" t="s">
        <v>82</v>
      </c>
      <c r="BK205" s="154">
        <f t="shared" si="64"/>
        <v>0</v>
      </c>
      <c r="BL205" s="13" t="s">
        <v>172</v>
      </c>
      <c r="BM205" s="153" t="s">
        <v>1491</v>
      </c>
    </row>
    <row r="206" spans="2:65" s="1" customFormat="1" ht="16.5" customHeight="1">
      <c r="B206" s="112"/>
      <c r="C206" s="142" t="s">
        <v>455</v>
      </c>
      <c r="D206" s="142" t="s">
        <v>168</v>
      </c>
      <c r="E206" s="143" t="s">
        <v>1188</v>
      </c>
      <c r="F206" s="144" t="s">
        <v>1189</v>
      </c>
      <c r="G206" s="145" t="s">
        <v>884</v>
      </c>
      <c r="H206" s="146">
        <v>0</v>
      </c>
      <c r="I206" s="147"/>
      <c r="J206" s="148">
        <f t="shared" si="55"/>
        <v>0</v>
      </c>
      <c r="K206" s="149"/>
      <c r="L206" s="28"/>
      <c r="M206" s="150" t="s">
        <v>1</v>
      </c>
      <c r="N206" s="111" t="s">
        <v>39</v>
      </c>
      <c r="P206" s="151">
        <f t="shared" si="56"/>
        <v>0</v>
      </c>
      <c r="Q206" s="151">
        <v>0</v>
      </c>
      <c r="R206" s="151">
        <f t="shared" si="57"/>
        <v>0</v>
      </c>
      <c r="S206" s="151">
        <v>0</v>
      </c>
      <c r="T206" s="152">
        <f t="shared" si="58"/>
        <v>0</v>
      </c>
      <c r="AR206" s="153" t="s">
        <v>172</v>
      </c>
      <c r="AT206" s="153" t="s">
        <v>168</v>
      </c>
      <c r="AU206" s="153" t="s">
        <v>82</v>
      </c>
      <c r="AY206" s="13" t="s">
        <v>166</v>
      </c>
      <c r="BE206" s="154">
        <f t="shared" si="59"/>
        <v>0</v>
      </c>
      <c r="BF206" s="154">
        <f t="shared" si="60"/>
        <v>0</v>
      </c>
      <c r="BG206" s="154">
        <f t="shared" si="61"/>
        <v>0</v>
      </c>
      <c r="BH206" s="154">
        <f t="shared" si="62"/>
        <v>0</v>
      </c>
      <c r="BI206" s="154">
        <f t="shared" si="63"/>
        <v>0</v>
      </c>
      <c r="BJ206" s="13" t="s">
        <v>82</v>
      </c>
      <c r="BK206" s="154">
        <f t="shared" si="64"/>
        <v>0</v>
      </c>
      <c r="BL206" s="13" t="s">
        <v>172</v>
      </c>
      <c r="BM206" s="153" t="s">
        <v>1492</v>
      </c>
    </row>
    <row r="207" spans="2:65" s="1" customFormat="1" ht="16.5" customHeight="1">
      <c r="B207" s="112"/>
      <c r="C207" s="142" t="s">
        <v>459</v>
      </c>
      <c r="D207" s="142" t="s">
        <v>168</v>
      </c>
      <c r="E207" s="143" t="s">
        <v>1191</v>
      </c>
      <c r="F207" s="144" t="s">
        <v>1192</v>
      </c>
      <c r="G207" s="145" t="s">
        <v>251</v>
      </c>
      <c r="H207" s="146">
        <v>1</v>
      </c>
      <c r="I207" s="147"/>
      <c r="J207" s="148">
        <f t="shared" si="55"/>
        <v>0</v>
      </c>
      <c r="K207" s="149"/>
      <c r="L207" s="28"/>
      <c r="M207" s="150" t="s">
        <v>1</v>
      </c>
      <c r="N207" s="111" t="s">
        <v>39</v>
      </c>
      <c r="P207" s="151">
        <f t="shared" si="56"/>
        <v>0</v>
      </c>
      <c r="Q207" s="151">
        <v>0</v>
      </c>
      <c r="R207" s="151">
        <f t="shared" si="57"/>
        <v>0</v>
      </c>
      <c r="S207" s="151">
        <v>0</v>
      </c>
      <c r="T207" s="152">
        <f t="shared" si="58"/>
        <v>0</v>
      </c>
      <c r="AR207" s="153" t="s">
        <v>172</v>
      </c>
      <c r="AT207" s="153" t="s">
        <v>168</v>
      </c>
      <c r="AU207" s="153" t="s">
        <v>82</v>
      </c>
      <c r="AY207" s="13" t="s">
        <v>166</v>
      </c>
      <c r="BE207" s="154">
        <f t="shared" si="59"/>
        <v>0</v>
      </c>
      <c r="BF207" s="154">
        <f t="shared" si="60"/>
        <v>0</v>
      </c>
      <c r="BG207" s="154">
        <f t="shared" si="61"/>
        <v>0</v>
      </c>
      <c r="BH207" s="154">
        <f t="shared" si="62"/>
        <v>0</v>
      </c>
      <c r="BI207" s="154">
        <f t="shared" si="63"/>
        <v>0</v>
      </c>
      <c r="BJ207" s="13" t="s">
        <v>82</v>
      </c>
      <c r="BK207" s="154">
        <f t="shared" si="64"/>
        <v>0</v>
      </c>
      <c r="BL207" s="13" t="s">
        <v>172</v>
      </c>
      <c r="BM207" s="153" t="s">
        <v>1493</v>
      </c>
    </row>
    <row r="208" spans="2:65" s="1" customFormat="1" ht="24.2" customHeight="1">
      <c r="B208" s="112"/>
      <c r="C208" s="142" t="s">
        <v>463</v>
      </c>
      <c r="D208" s="142" t="s">
        <v>168</v>
      </c>
      <c r="E208" s="143" t="s">
        <v>1194</v>
      </c>
      <c r="F208" s="144" t="s">
        <v>1195</v>
      </c>
      <c r="G208" s="145" t="s">
        <v>251</v>
      </c>
      <c r="H208" s="146">
        <v>1</v>
      </c>
      <c r="I208" s="147"/>
      <c r="J208" s="148">
        <f t="shared" si="55"/>
        <v>0</v>
      </c>
      <c r="K208" s="149"/>
      <c r="L208" s="28"/>
      <c r="M208" s="150" t="s">
        <v>1</v>
      </c>
      <c r="N208" s="111" t="s">
        <v>39</v>
      </c>
      <c r="P208" s="151">
        <f t="shared" si="56"/>
        <v>0</v>
      </c>
      <c r="Q208" s="151">
        <v>0</v>
      </c>
      <c r="R208" s="151">
        <f t="shared" si="57"/>
        <v>0</v>
      </c>
      <c r="S208" s="151">
        <v>0</v>
      </c>
      <c r="T208" s="152">
        <f t="shared" si="58"/>
        <v>0</v>
      </c>
      <c r="AR208" s="153" t="s">
        <v>172</v>
      </c>
      <c r="AT208" s="153" t="s">
        <v>168</v>
      </c>
      <c r="AU208" s="153" t="s">
        <v>82</v>
      </c>
      <c r="AY208" s="13" t="s">
        <v>166</v>
      </c>
      <c r="BE208" s="154">
        <f t="shared" si="59"/>
        <v>0</v>
      </c>
      <c r="BF208" s="154">
        <f t="shared" si="60"/>
        <v>0</v>
      </c>
      <c r="BG208" s="154">
        <f t="shared" si="61"/>
        <v>0</v>
      </c>
      <c r="BH208" s="154">
        <f t="shared" si="62"/>
        <v>0</v>
      </c>
      <c r="BI208" s="154">
        <f t="shared" si="63"/>
        <v>0</v>
      </c>
      <c r="BJ208" s="13" t="s">
        <v>82</v>
      </c>
      <c r="BK208" s="154">
        <f t="shared" si="64"/>
        <v>0</v>
      </c>
      <c r="BL208" s="13" t="s">
        <v>172</v>
      </c>
      <c r="BM208" s="153" t="s">
        <v>1494</v>
      </c>
    </row>
    <row r="209" spans="2:65" s="1" customFormat="1" ht="16.5" customHeight="1">
      <c r="B209" s="112"/>
      <c r="C209" s="142" t="s">
        <v>467</v>
      </c>
      <c r="D209" s="142" t="s">
        <v>168</v>
      </c>
      <c r="E209" s="143" t="s">
        <v>1197</v>
      </c>
      <c r="F209" s="144" t="s">
        <v>1198</v>
      </c>
      <c r="G209" s="145" t="s">
        <v>1199</v>
      </c>
      <c r="H209" s="146">
        <v>6</v>
      </c>
      <c r="I209" s="147"/>
      <c r="J209" s="148">
        <f t="shared" si="55"/>
        <v>0</v>
      </c>
      <c r="K209" s="149"/>
      <c r="L209" s="28"/>
      <c r="M209" s="150" t="s">
        <v>1</v>
      </c>
      <c r="N209" s="111" t="s">
        <v>39</v>
      </c>
      <c r="P209" s="151">
        <f t="shared" si="56"/>
        <v>0</v>
      </c>
      <c r="Q209" s="151">
        <v>0</v>
      </c>
      <c r="R209" s="151">
        <f t="shared" si="57"/>
        <v>0</v>
      </c>
      <c r="S209" s="151">
        <v>0</v>
      </c>
      <c r="T209" s="152">
        <f t="shared" si="58"/>
        <v>0</v>
      </c>
      <c r="AR209" s="153" t="s">
        <v>172</v>
      </c>
      <c r="AT209" s="153" t="s">
        <v>168</v>
      </c>
      <c r="AU209" s="153" t="s">
        <v>82</v>
      </c>
      <c r="AY209" s="13" t="s">
        <v>166</v>
      </c>
      <c r="BE209" s="154">
        <f t="shared" si="59"/>
        <v>0</v>
      </c>
      <c r="BF209" s="154">
        <f t="shared" si="60"/>
        <v>0</v>
      </c>
      <c r="BG209" s="154">
        <f t="shared" si="61"/>
        <v>0</v>
      </c>
      <c r="BH209" s="154">
        <f t="shared" si="62"/>
        <v>0</v>
      </c>
      <c r="BI209" s="154">
        <f t="shared" si="63"/>
        <v>0</v>
      </c>
      <c r="BJ209" s="13" t="s">
        <v>82</v>
      </c>
      <c r="BK209" s="154">
        <f t="shared" si="64"/>
        <v>0</v>
      </c>
      <c r="BL209" s="13" t="s">
        <v>172</v>
      </c>
      <c r="BM209" s="153" t="s">
        <v>1495</v>
      </c>
    </row>
    <row r="210" spans="2:65" s="1" customFormat="1" ht="16.5" customHeight="1">
      <c r="B210" s="112"/>
      <c r="C210" s="142" t="s">
        <v>471</v>
      </c>
      <c r="D210" s="142" t="s">
        <v>168</v>
      </c>
      <c r="E210" s="143" t="s">
        <v>1201</v>
      </c>
      <c r="F210" s="144" t="s">
        <v>1202</v>
      </c>
      <c r="G210" s="145" t="s">
        <v>251</v>
      </c>
      <c r="H210" s="146">
        <v>0</v>
      </c>
      <c r="I210" s="147"/>
      <c r="J210" s="148">
        <f t="shared" si="55"/>
        <v>0</v>
      </c>
      <c r="K210" s="149"/>
      <c r="L210" s="28"/>
      <c r="M210" s="150" t="s">
        <v>1</v>
      </c>
      <c r="N210" s="111" t="s">
        <v>39</v>
      </c>
      <c r="P210" s="151">
        <f t="shared" si="56"/>
        <v>0</v>
      </c>
      <c r="Q210" s="151">
        <v>0</v>
      </c>
      <c r="R210" s="151">
        <f t="shared" si="57"/>
        <v>0</v>
      </c>
      <c r="S210" s="151">
        <v>0</v>
      </c>
      <c r="T210" s="152">
        <f t="shared" si="58"/>
        <v>0</v>
      </c>
      <c r="AR210" s="153" t="s">
        <v>172</v>
      </c>
      <c r="AT210" s="153" t="s">
        <v>168</v>
      </c>
      <c r="AU210" s="153" t="s">
        <v>82</v>
      </c>
      <c r="AY210" s="13" t="s">
        <v>166</v>
      </c>
      <c r="BE210" s="154">
        <f t="shared" si="59"/>
        <v>0</v>
      </c>
      <c r="BF210" s="154">
        <f t="shared" si="60"/>
        <v>0</v>
      </c>
      <c r="BG210" s="154">
        <f t="shared" si="61"/>
        <v>0</v>
      </c>
      <c r="BH210" s="154">
        <f t="shared" si="62"/>
        <v>0</v>
      </c>
      <c r="BI210" s="154">
        <f t="shared" si="63"/>
        <v>0</v>
      </c>
      <c r="BJ210" s="13" t="s">
        <v>82</v>
      </c>
      <c r="BK210" s="154">
        <f t="shared" si="64"/>
        <v>0</v>
      </c>
      <c r="BL210" s="13" t="s">
        <v>172</v>
      </c>
      <c r="BM210" s="153" t="s">
        <v>1496</v>
      </c>
    </row>
    <row r="211" spans="2:65" s="11" customFormat="1" ht="25.9" customHeight="1">
      <c r="B211" s="130"/>
      <c r="D211" s="131" t="s">
        <v>73</v>
      </c>
      <c r="E211" s="132" t="s">
        <v>369</v>
      </c>
      <c r="F211" s="132" t="s">
        <v>370</v>
      </c>
      <c r="I211" s="133"/>
      <c r="J211" s="134">
        <f>BK211</f>
        <v>0</v>
      </c>
      <c r="L211" s="130"/>
      <c r="M211" s="135"/>
      <c r="P211" s="136">
        <f>P212</f>
        <v>0</v>
      </c>
      <c r="R211" s="136">
        <f>R212</f>
        <v>0</v>
      </c>
      <c r="T211" s="137">
        <f>T212</f>
        <v>0</v>
      </c>
      <c r="AR211" s="131" t="s">
        <v>84</v>
      </c>
      <c r="AT211" s="138" t="s">
        <v>73</v>
      </c>
      <c r="AU211" s="138" t="s">
        <v>74</v>
      </c>
      <c r="AY211" s="131" t="s">
        <v>166</v>
      </c>
      <c r="BK211" s="139">
        <f>BK212</f>
        <v>0</v>
      </c>
    </row>
    <row r="212" spans="2:65" s="11" customFormat="1" ht="22.9" customHeight="1">
      <c r="B212" s="130"/>
      <c r="D212" s="131" t="s">
        <v>73</v>
      </c>
      <c r="E212" s="140" t="s">
        <v>1204</v>
      </c>
      <c r="F212" s="140" t="s">
        <v>1205</v>
      </c>
      <c r="I212" s="133"/>
      <c r="J212" s="141">
        <f>BK212</f>
        <v>0</v>
      </c>
      <c r="L212" s="130"/>
      <c r="M212" s="135"/>
      <c r="P212" s="136">
        <f>P213</f>
        <v>0</v>
      </c>
      <c r="R212" s="136">
        <f>R213</f>
        <v>0</v>
      </c>
      <c r="T212" s="137">
        <f>T213</f>
        <v>0</v>
      </c>
      <c r="AR212" s="131" t="s">
        <v>84</v>
      </c>
      <c r="AT212" s="138" t="s">
        <v>73</v>
      </c>
      <c r="AU212" s="138" t="s">
        <v>82</v>
      </c>
      <c r="AY212" s="131" t="s">
        <v>166</v>
      </c>
      <c r="BK212" s="139">
        <f>BK213</f>
        <v>0</v>
      </c>
    </row>
    <row r="213" spans="2:65" s="1" customFormat="1" ht="16.5" customHeight="1">
      <c r="B213" s="112"/>
      <c r="C213" s="142" t="s">
        <v>475</v>
      </c>
      <c r="D213" s="142" t="s">
        <v>168</v>
      </c>
      <c r="E213" s="143" t="s">
        <v>1206</v>
      </c>
      <c r="F213" s="144" t="s">
        <v>1207</v>
      </c>
      <c r="G213" s="145" t="s">
        <v>251</v>
      </c>
      <c r="H213" s="146">
        <v>1</v>
      </c>
      <c r="I213" s="147"/>
      <c r="J213" s="148">
        <f>ROUND(I213*H213,2)</f>
        <v>0</v>
      </c>
      <c r="K213" s="149"/>
      <c r="L213" s="28"/>
      <c r="M213" s="167" t="s">
        <v>1</v>
      </c>
      <c r="N213" s="168" t="s">
        <v>39</v>
      </c>
      <c r="O213" s="169"/>
      <c r="P213" s="170">
        <f>O213*H213</f>
        <v>0</v>
      </c>
      <c r="Q213" s="170">
        <v>0</v>
      </c>
      <c r="R213" s="170">
        <f>Q213*H213</f>
        <v>0</v>
      </c>
      <c r="S213" s="170">
        <v>0</v>
      </c>
      <c r="T213" s="171">
        <f>S213*H213</f>
        <v>0</v>
      </c>
      <c r="AR213" s="153" t="s">
        <v>234</v>
      </c>
      <c r="AT213" s="153" t="s">
        <v>168</v>
      </c>
      <c r="AU213" s="153" t="s">
        <v>84</v>
      </c>
      <c r="AY213" s="13" t="s">
        <v>166</v>
      </c>
      <c r="BE213" s="154">
        <f>IF(N213="základní",J213,0)</f>
        <v>0</v>
      </c>
      <c r="BF213" s="154">
        <f>IF(N213="snížená",J213,0)</f>
        <v>0</v>
      </c>
      <c r="BG213" s="154">
        <f>IF(N213="zákl. přenesená",J213,0)</f>
        <v>0</v>
      </c>
      <c r="BH213" s="154">
        <f>IF(N213="sníž. přenesená",J213,0)</f>
        <v>0</v>
      </c>
      <c r="BI213" s="154">
        <f>IF(N213="nulová",J213,0)</f>
        <v>0</v>
      </c>
      <c r="BJ213" s="13" t="s">
        <v>82</v>
      </c>
      <c r="BK213" s="154">
        <f>ROUND(I213*H213,2)</f>
        <v>0</v>
      </c>
      <c r="BL213" s="13" t="s">
        <v>234</v>
      </c>
      <c r="BM213" s="153" t="s">
        <v>1497</v>
      </c>
    </row>
    <row r="214" spans="2:65" s="1" customFormat="1" ht="6.95" customHeight="1">
      <c r="B214" s="40"/>
      <c r="C214" s="41"/>
      <c r="D214" s="41"/>
      <c r="E214" s="41"/>
      <c r="F214" s="41"/>
      <c r="G214" s="41"/>
      <c r="H214" s="41"/>
      <c r="I214" s="41"/>
      <c r="J214" s="41"/>
      <c r="K214" s="41"/>
      <c r="L214" s="28"/>
    </row>
  </sheetData>
  <autoFilter ref="C135:K213" xr:uid="{00000000-0009-0000-0000-000009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111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J121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ROUND((SUM(BE121:BE128) + SUM(BE148:BE308)),  2)</f>
        <v>0</v>
      </c>
      <c r="I35" s="90">
        <v>0.21</v>
      </c>
      <c r="J35" s="89">
        <f>ROUND(((SUM(BE121:BE128) + SUM(BE148:BE308))*I35),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ROUND((SUM(BF121:BF128) + SUM(BF148:BF308)),  2)</f>
        <v>0</v>
      </c>
      <c r="I36" s="90">
        <v>0.12</v>
      </c>
      <c r="J36" s="89">
        <f>ROUND(((SUM(BF121:BF128) + SUM(BF148:BF308))*I36),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ROUND((SUM(BG121:BG128) + SUM(BG148:BG308)),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ROUND((SUM(BH121:BH128) + SUM(BH148:BH308)),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ROUND((SUM(BI121:BI128) + SUM(BI148:BI308)),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01 - Stomatologie stavba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J148</f>
        <v>0</v>
      </c>
      <c r="L96" s="28"/>
      <c r="AU96" s="13" t="s">
        <v>118</v>
      </c>
    </row>
    <row r="97" spans="2:12" s="8" customFormat="1" ht="24.95" customHeight="1">
      <c r="B97" s="102"/>
      <c r="D97" s="103" t="s">
        <v>119</v>
      </c>
      <c r="E97" s="104"/>
      <c r="F97" s="104"/>
      <c r="G97" s="104"/>
      <c r="H97" s="104"/>
      <c r="I97" s="104"/>
      <c r="J97" s="105">
        <f>J149</f>
        <v>0</v>
      </c>
      <c r="L97" s="102"/>
    </row>
    <row r="98" spans="2:12" s="9" customFormat="1" ht="19.899999999999999" customHeight="1">
      <c r="B98" s="106"/>
      <c r="D98" s="107" t="s">
        <v>120</v>
      </c>
      <c r="E98" s="108"/>
      <c r="F98" s="108"/>
      <c r="G98" s="108"/>
      <c r="H98" s="108"/>
      <c r="I98" s="108"/>
      <c r="J98" s="109">
        <f>J150</f>
        <v>0</v>
      </c>
      <c r="L98" s="106"/>
    </row>
    <row r="99" spans="2:12" s="9" customFormat="1" ht="19.899999999999999" customHeight="1">
      <c r="B99" s="106"/>
      <c r="D99" s="107" t="s">
        <v>121</v>
      </c>
      <c r="E99" s="108"/>
      <c r="F99" s="108"/>
      <c r="G99" s="108"/>
      <c r="H99" s="108"/>
      <c r="I99" s="108"/>
      <c r="J99" s="109">
        <f>J153</f>
        <v>0</v>
      </c>
      <c r="L99" s="106"/>
    </row>
    <row r="100" spans="2:12" s="9" customFormat="1" ht="19.899999999999999" customHeight="1">
      <c r="B100" s="106"/>
      <c r="D100" s="107" t="s">
        <v>122</v>
      </c>
      <c r="E100" s="108"/>
      <c r="F100" s="108"/>
      <c r="G100" s="108"/>
      <c r="H100" s="108"/>
      <c r="I100" s="108"/>
      <c r="J100" s="109">
        <f>J158</f>
        <v>0</v>
      </c>
      <c r="L100" s="106"/>
    </row>
    <row r="101" spans="2:12" s="9" customFormat="1" ht="19.899999999999999" customHeight="1">
      <c r="B101" s="106"/>
      <c r="D101" s="107" t="s">
        <v>123</v>
      </c>
      <c r="E101" s="108"/>
      <c r="F101" s="108"/>
      <c r="G101" s="108"/>
      <c r="H101" s="108"/>
      <c r="I101" s="108"/>
      <c r="J101" s="109">
        <f>J160</f>
        <v>0</v>
      </c>
      <c r="L101" s="106"/>
    </row>
    <row r="102" spans="2:12" s="9" customFormat="1" ht="19.899999999999999" customHeight="1">
      <c r="B102" s="106"/>
      <c r="D102" s="107" t="s">
        <v>124</v>
      </c>
      <c r="E102" s="108"/>
      <c r="F102" s="108"/>
      <c r="G102" s="108"/>
      <c r="H102" s="108"/>
      <c r="I102" s="108"/>
      <c r="J102" s="109">
        <f>J171</f>
        <v>0</v>
      </c>
      <c r="L102" s="106"/>
    </row>
    <row r="103" spans="2:12" s="9" customFormat="1" ht="19.899999999999999" customHeight="1">
      <c r="B103" s="106"/>
      <c r="D103" s="107" t="s">
        <v>125</v>
      </c>
      <c r="E103" s="108"/>
      <c r="F103" s="108"/>
      <c r="G103" s="108"/>
      <c r="H103" s="108"/>
      <c r="I103" s="108"/>
      <c r="J103" s="109">
        <f>J173</f>
        <v>0</v>
      </c>
      <c r="L103" s="106"/>
    </row>
    <row r="104" spans="2:12" s="9" customFormat="1" ht="19.899999999999999" customHeight="1">
      <c r="B104" s="106"/>
      <c r="D104" s="107" t="s">
        <v>126</v>
      </c>
      <c r="E104" s="108"/>
      <c r="F104" s="108"/>
      <c r="G104" s="108"/>
      <c r="H104" s="108"/>
      <c r="I104" s="108"/>
      <c r="J104" s="109">
        <f>J198</f>
        <v>0</v>
      </c>
      <c r="L104" s="106"/>
    </row>
    <row r="105" spans="2:12" s="9" customFormat="1" ht="19.899999999999999" customHeight="1">
      <c r="B105" s="106"/>
      <c r="D105" s="107" t="s">
        <v>127</v>
      </c>
      <c r="E105" s="108"/>
      <c r="F105" s="108"/>
      <c r="G105" s="108"/>
      <c r="H105" s="108"/>
      <c r="I105" s="108"/>
      <c r="J105" s="109">
        <f>J203</f>
        <v>0</v>
      </c>
      <c r="L105" s="106"/>
    </row>
    <row r="106" spans="2:12" s="8" customFormat="1" ht="24.95" customHeight="1">
      <c r="B106" s="102"/>
      <c r="D106" s="103" t="s">
        <v>128</v>
      </c>
      <c r="E106" s="104"/>
      <c r="F106" s="104"/>
      <c r="G106" s="104"/>
      <c r="H106" s="104"/>
      <c r="I106" s="104"/>
      <c r="J106" s="105">
        <f>J205</f>
        <v>0</v>
      </c>
      <c r="L106" s="102"/>
    </row>
    <row r="107" spans="2:12" s="9" customFormat="1" ht="19.899999999999999" customHeight="1">
      <c r="B107" s="106"/>
      <c r="D107" s="107" t="s">
        <v>129</v>
      </c>
      <c r="E107" s="108"/>
      <c r="F107" s="108"/>
      <c r="G107" s="108"/>
      <c r="H107" s="108"/>
      <c r="I107" s="108"/>
      <c r="J107" s="109">
        <f>J206</f>
        <v>0</v>
      </c>
      <c r="L107" s="106"/>
    </row>
    <row r="108" spans="2:12" s="9" customFormat="1" ht="19.899999999999999" customHeight="1">
      <c r="B108" s="106"/>
      <c r="D108" s="107" t="s">
        <v>130</v>
      </c>
      <c r="E108" s="108"/>
      <c r="F108" s="108"/>
      <c r="G108" s="108"/>
      <c r="H108" s="108"/>
      <c r="I108" s="108"/>
      <c r="J108" s="109">
        <f>J214</f>
        <v>0</v>
      </c>
      <c r="L108" s="106"/>
    </row>
    <row r="109" spans="2:12" s="9" customFormat="1" ht="19.899999999999999" customHeight="1">
      <c r="B109" s="106"/>
      <c r="D109" s="107" t="s">
        <v>131</v>
      </c>
      <c r="E109" s="108"/>
      <c r="F109" s="108"/>
      <c r="G109" s="108"/>
      <c r="H109" s="108"/>
      <c r="I109" s="108"/>
      <c r="J109" s="109">
        <f>J216</f>
        <v>0</v>
      </c>
      <c r="L109" s="106"/>
    </row>
    <row r="110" spans="2:12" s="9" customFormat="1" ht="19.899999999999999" customHeight="1">
      <c r="B110" s="106"/>
      <c r="D110" s="107" t="s">
        <v>132</v>
      </c>
      <c r="E110" s="108"/>
      <c r="F110" s="108"/>
      <c r="G110" s="108"/>
      <c r="H110" s="108"/>
      <c r="I110" s="108"/>
      <c r="J110" s="109">
        <f>J218</f>
        <v>0</v>
      </c>
      <c r="L110" s="106"/>
    </row>
    <row r="111" spans="2:12" s="9" customFormat="1" ht="19.899999999999999" customHeight="1">
      <c r="B111" s="106"/>
      <c r="D111" s="107" t="s">
        <v>133</v>
      </c>
      <c r="E111" s="108"/>
      <c r="F111" s="108"/>
      <c r="G111" s="108"/>
      <c r="H111" s="108"/>
      <c r="I111" s="108"/>
      <c r="J111" s="109">
        <f>J235</f>
        <v>0</v>
      </c>
      <c r="L111" s="106"/>
    </row>
    <row r="112" spans="2:12" s="9" customFormat="1" ht="19.899999999999999" customHeight="1">
      <c r="B112" s="106"/>
      <c r="D112" s="107" t="s">
        <v>134</v>
      </c>
      <c r="E112" s="108"/>
      <c r="F112" s="108"/>
      <c r="G112" s="108"/>
      <c r="H112" s="108"/>
      <c r="I112" s="108"/>
      <c r="J112" s="109">
        <f>J257</f>
        <v>0</v>
      </c>
      <c r="L112" s="106"/>
    </row>
    <row r="113" spans="2:65" s="9" customFormat="1" ht="19.899999999999999" customHeight="1">
      <c r="B113" s="106"/>
      <c r="D113" s="107" t="s">
        <v>135</v>
      </c>
      <c r="E113" s="108"/>
      <c r="F113" s="108"/>
      <c r="G113" s="108"/>
      <c r="H113" s="108"/>
      <c r="I113" s="108"/>
      <c r="J113" s="109">
        <f>J259</f>
        <v>0</v>
      </c>
      <c r="L113" s="106"/>
    </row>
    <row r="114" spans="2:65" s="9" customFormat="1" ht="19.899999999999999" customHeight="1">
      <c r="B114" s="106"/>
      <c r="D114" s="107" t="s">
        <v>136</v>
      </c>
      <c r="E114" s="108"/>
      <c r="F114" s="108"/>
      <c r="G114" s="108"/>
      <c r="H114" s="108"/>
      <c r="I114" s="108"/>
      <c r="J114" s="109">
        <f>J272</f>
        <v>0</v>
      </c>
      <c r="L114" s="106"/>
    </row>
    <row r="115" spans="2:65" s="9" customFormat="1" ht="19.899999999999999" customHeight="1">
      <c r="B115" s="106"/>
      <c r="D115" s="107" t="s">
        <v>137</v>
      </c>
      <c r="E115" s="108"/>
      <c r="F115" s="108"/>
      <c r="G115" s="108"/>
      <c r="H115" s="108"/>
      <c r="I115" s="108"/>
      <c r="J115" s="109">
        <f>J285</f>
        <v>0</v>
      </c>
      <c r="L115" s="106"/>
    </row>
    <row r="116" spans="2:65" s="9" customFormat="1" ht="19.899999999999999" customHeight="1">
      <c r="B116" s="106"/>
      <c r="D116" s="107" t="s">
        <v>138</v>
      </c>
      <c r="E116" s="108"/>
      <c r="F116" s="108"/>
      <c r="G116" s="108"/>
      <c r="H116" s="108"/>
      <c r="I116" s="108"/>
      <c r="J116" s="109">
        <f>J296</f>
        <v>0</v>
      </c>
      <c r="L116" s="106"/>
    </row>
    <row r="117" spans="2:65" s="8" customFormat="1" ht="24.95" customHeight="1">
      <c r="B117" s="102"/>
      <c r="D117" s="103" t="s">
        <v>139</v>
      </c>
      <c r="E117" s="104"/>
      <c r="F117" s="104"/>
      <c r="G117" s="104"/>
      <c r="H117" s="104"/>
      <c r="I117" s="104"/>
      <c r="J117" s="105">
        <f>J305</f>
        <v>0</v>
      </c>
      <c r="L117" s="102"/>
    </row>
    <row r="118" spans="2:65" s="9" customFormat="1" ht="19.899999999999999" customHeight="1">
      <c r="B118" s="106"/>
      <c r="D118" s="107" t="s">
        <v>140</v>
      </c>
      <c r="E118" s="108"/>
      <c r="F118" s="108"/>
      <c r="G118" s="108"/>
      <c r="H118" s="108"/>
      <c r="I118" s="108"/>
      <c r="J118" s="109">
        <f>J306</f>
        <v>0</v>
      </c>
      <c r="L118" s="106"/>
    </row>
    <row r="119" spans="2:65" s="1" customFormat="1" ht="21.75" customHeight="1">
      <c r="B119" s="28"/>
      <c r="L119" s="28"/>
    </row>
    <row r="120" spans="2:65" s="1" customFormat="1" ht="6.95" customHeight="1">
      <c r="B120" s="28"/>
      <c r="L120" s="28"/>
    </row>
    <row r="121" spans="2:65" s="1" customFormat="1" ht="29.25" customHeight="1">
      <c r="B121" s="28"/>
      <c r="C121" s="101" t="s">
        <v>141</v>
      </c>
      <c r="J121" s="110">
        <f>ROUND(J122 + J123 + J124 + J125 + J126 + J127,2)</f>
        <v>0</v>
      </c>
      <c r="L121" s="28"/>
      <c r="N121" s="111" t="s">
        <v>38</v>
      </c>
    </row>
    <row r="122" spans="2:65" s="1" customFormat="1" ht="18" customHeight="1">
      <c r="B122" s="112"/>
      <c r="C122" s="113"/>
      <c r="D122" s="215" t="s">
        <v>142</v>
      </c>
      <c r="E122" s="216"/>
      <c r="F122" s="216"/>
      <c r="G122" s="113"/>
      <c r="H122" s="113"/>
      <c r="I122" s="113"/>
      <c r="J122" s="115">
        <v>0</v>
      </c>
      <c r="K122" s="113"/>
      <c r="L122" s="112"/>
      <c r="M122" s="113"/>
      <c r="N122" s="116" t="s">
        <v>39</v>
      </c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7" t="s">
        <v>143</v>
      </c>
      <c r="AZ122" s="113"/>
      <c r="BA122" s="113"/>
      <c r="BB122" s="113"/>
      <c r="BC122" s="113"/>
      <c r="BD122" s="113"/>
      <c r="BE122" s="118">
        <f t="shared" ref="BE122:BE127" si="0">IF(N122="základní",J122,0)</f>
        <v>0</v>
      </c>
      <c r="BF122" s="118">
        <f t="shared" ref="BF122:BF127" si="1">IF(N122="snížená",J122,0)</f>
        <v>0</v>
      </c>
      <c r="BG122" s="118">
        <f t="shared" ref="BG122:BG127" si="2">IF(N122="zákl. přenesená",J122,0)</f>
        <v>0</v>
      </c>
      <c r="BH122" s="118">
        <f t="shared" ref="BH122:BH127" si="3">IF(N122="sníž. přenesená",J122,0)</f>
        <v>0</v>
      </c>
      <c r="BI122" s="118">
        <f t="shared" ref="BI122:BI127" si="4">IF(N122="nulová",J122,0)</f>
        <v>0</v>
      </c>
      <c r="BJ122" s="117" t="s">
        <v>82</v>
      </c>
      <c r="BK122" s="113"/>
      <c r="BL122" s="113"/>
      <c r="BM122" s="113"/>
    </row>
    <row r="123" spans="2:65" s="1" customFormat="1" ht="18" customHeight="1">
      <c r="B123" s="112"/>
      <c r="C123" s="113"/>
      <c r="D123" s="215" t="s">
        <v>144</v>
      </c>
      <c r="E123" s="216"/>
      <c r="F123" s="216"/>
      <c r="G123" s="113"/>
      <c r="H123" s="113"/>
      <c r="I123" s="113"/>
      <c r="J123" s="115">
        <v>0</v>
      </c>
      <c r="K123" s="113"/>
      <c r="L123" s="112"/>
      <c r="M123" s="113"/>
      <c r="N123" s="116" t="s">
        <v>39</v>
      </c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7" t="s">
        <v>143</v>
      </c>
      <c r="AZ123" s="113"/>
      <c r="BA123" s="113"/>
      <c r="BB123" s="113"/>
      <c r="BC123" s="113"/>
      <c r="BD123" s="113"/>
      <c r="BE123" s="118">
        <f t="shared" si="0"/>
        <v>0</v>
      </c>
      <c r="BF123" s="118">
        <f t="shared" si="1"/>
        <v>0</v>
      </c>
      <c r="BG123" s="118">
        <f t="shared" si="2"/>
        <v>0</v>
      </c>
      <c r="BH123" s="118">
        <f t="shared" si="3"/>
        <v>0</v>
      </c>
      <c r="BI123" s="118">
        <f t="shared" si="4"/>
        <v>0</v>
      </c>
      <c r="BJ123" s="117" t="s">
        <v>82</v>
      </c>
      <c r="BK123" s="113"/>
      <c r="BL123" s="113"/>
      <c r="BM123" s="113"/>
    </row>
    <row r="124" spans="2:65" s="1" customFormat="1" ht="18" customHeight="1">
      <c r="B124" s="112"/>
      <c r="C124" s="113"/>
      <c r="D124" s="215" t="s">
        <v>145</v>
      </c>
      <c r="E124" s="216"/>
      <c r="F124" s="216"/>
      <c r="G124" s="113"/>
      <c r="H124" s="113"/>
      <c r="I124" s="113"/>
      <c r="J124" s="115">
        <v>0</v>
      </c>
      <c r="K124" s="113"/>
      <c r="L124" s="112"/>
      <c r="M124" s="113"/>
      <c r="N124" s="116" t="s">
        <v>39</v>
      </c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7" t="s">
        <v>143</v>
      </c>
      <c r="AZ124" s="113"/>
      <c r="BA124" s="113"/>
      <c r="BB124" s="113"/>
      <c r="BC124" s="113"/>
      <c r="BD124" s="113"/>
      <c r="BE124" s="118">
        <f t="shared" si="0"/>
        <v>0</v>
      </c>
      <c r="BF124" s="118">
        <f t="shared" si="1"/>
        <v>0</v>
      </c>
      <c r="BG124" s="118">
        <f t="shared" si="2"/>
        <v>0</v>
      </c>
      <c r="BH124" s="118">
        <f t="shared" si="3"/>
        <v>0</v>
      </c>
      <c r="BI124" s="118">
        <f t="shared" si="4"/>
        <v>0</v>
      </c>
      <c r="BJ124" s="117" t="s">
        <v>82</v>
      </c>
      <c r="BK124" s="113"/>
      <c r="BL124" s="113"/>
      <c r="BM124" s="113"/>
    </row>
    <row r="125" spans="2:65" s="1" customFormat="1" ht="18" customHeight="1">
      <c r="B125" s="112"/>
      <c r="C125" s="113"/>
      <c r="D125" s="215" t="s">
        <v>146</v>
      </c>
      <c r="E125" s="216"/>
      <c r="F125" s="216"/>
      <c r="G125" s="113"/>
      <c r="H125" s="113"/>
      <c r="I125" s="113"/>
      <c r="J125" s="115">
        <v>0</v>
      </c>
      <c r="K125" s="113"/>
      <c r="L125" s="112"/>
      <c r="M125" s="113"/>
      <c r="N125" s="116" t="s">
        <v>39</v>
      </c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7" t="s">
        <v>143</v>
      </c>
      <c r="AZ125" s="113"/>
      <c r="BA125" s="113"/>
      <c r="BB125" s="113"/>
      <c r="BC125" s="113"/>
      <c r="BD125" s="113"/>
      <c r="BE125" s="118">
        <f t="shared" si="0"/>
        <v>0</v>
      </c>
      <c r="BF125" s="118">
        <f t="shared" si="1"/>
        <v>0</v>
      </c>
      <c r="BG125" s="118">
        <f t="shared" si="2"/>
        <v>0</v>
      </c>
      <c r="BH125" s="118">
        <f t="shared" si="3"/>
        <v>0</v>
      </c>
      <c r="BI125" s="118">
        <f t="shared" si="4"/>
        <v>0</v>
      </c>
      <c r="BJ125" s="117" t="s">
        <v>82</v>
      </c>
      <c r="BK125" s="113"/>
      <c r="BL125" s="113"/>
      <c r="BM125" s="113"/>
    </row>
    <row r="126" spans="2:65" s="1" customFormat="1" ht="18" customHeight="1">
      <c r="B126" s="112"/>
      <c r="C126" s="113"/>
      <c r="D126" s="215" t="s">
        <v>147</v>
      </c>
      <c r="E126" s="216"/>
      <c r="F126" s="216"/>
      <c r="G126" s="113"/>
      <c r="H126" s="113"/>
      <c r="I126" s="113"/>
      <c r="J126" s="115">
        <v>0</v>
      </c>
      <c r="K126" s="113"/>
      <c r="L126" s="112"/>
      <c r="M126" s="113"/>
      <c r="N126" s="116" t="s">
        <v>39</v>
      </c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7" t="s">
        <v>143</v>
      </c>
      <c r="AZ126" s="113"/>
      <c r="BA126" s="113"/>
      <c r="BB126" s="113"/>
      <c r="BC126" s="113"/>
      <c r="BD126" s="113"/>
      <c r="BE126" s="118">
        <f t="shared" si="0"/>
        <v>0</v>
      </c>
      <c r="BF126" s="118">
        <f t="shared" si="1"/>
        <v>0</v>
      </c>
      <c r="BG126" s="118">
        <f t="shared" si="2"/>
        <v>0</v>
      </c>
      <c r="BH126" s="118">
        <f t="shared" si="3"/>
        <v>0</v>
      </c>
      <c r="BI126" s="118">
        <f t="shared" si="4"/>
        <v>0</v>
      </c>
      <c r="BJ126" s="117" t="s">
        <v>82</v>
      </c>
      <c r="BK126" s="113"/>
      <c r="BL126" s="113"/>
      <c r="BM126" s="113"/>
    </row>
    <row r="127" spans="2:65" s="1" customFormat="1" ht="18" customHeight="1">
      <c r="B127" s="112"/>
      <c r="C127" s="113"/>
      <c r="D127" s="114" t="s">
        <v>148</v>
      </c>
      <c r="E127" s="113"/>
      <c r="F127" s="113"/>
      <c r="G127" s="113"/>
      <c r="H127" s="113"/>
      <c r="I127" s="113"/>
      <c r="J127" s="115">
        <f>ROUND(J30*T127,2)</f>
        <v>0</v>
      </c>
      <c r="K127" s="113"/>
      <c r="L127" s="112"/>
      <c r="M127" s="113"/>
      <c r="N127" s="116" t="s">
        <v>39</v>
      </c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7" t="s">
        <v>149</v>
      </c>
      <c r="AZ127" s="113"/>
      <c r="BA127" s="113"/>
      <c r="BB127" s="113"/>
      <c r="BC127" s="113"/>
      <c r="BD127" s="113"/>
      <c r="BE127" s="118">
        <f t="shared" si="0"/>
        <v>0</v>
      </c>
      <c r="BF127" s="118">
        <f t="shared" si="1"/>
        <v>0</v>
      </c>
      <c r="BG127" s="118">
        <f t="shared" si="2"/>
        <v>0</v>
      </c>
      <c r="BH127" s="118">
        <f t="shared" si="3"/>
        <v>0</v>
      </c>
      <c r="BI127" s="118">
        <f t="shared" si="4"/>
        <v>0</v>
      </c>
      <c r="BJ127" s="117" t="s">
        <v>82</v>
      </c>
      <c r="BK127" s="113"/>
      <c r="BL127" s="113"/>
      <c r="BM127" s="113"/>
    </row>
    <row r="128" spans="2:65" s="1" customFormat="1" ht="11.25">
      <c r="B128" s="28"/>
      <c r="L128" s="28"/>
    </row>
    <row r="129" spans="2:12" s="1" customFormat="1" ht="29.25" customHeight="1">
      <c r="B129" s="28"/>
      <c r="C129" s="119" t="s">
        <v>150</v>
      </c>
      <c r="D129" s="91"/>
      <c r="E129" s="91"/>
      <c r="F129" s="91"/>
      <c r="G129" s="91"/>
      <c r="H129" s="91"/>
      <c r="I129" s="91"/>
      <c r="J129" s="120">
        <f>ROUND(J96+J121,2)</f>
        <v>0</v>
      </c>
      <c r="K129" s="91"/>
      <c r="L129" s="28"/>
    </row>
    <row r="130" spans="2:12" s="1" customFormat="1" ht="6.95" customHeight="1"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28"/>
    </row>
    <row r="134" spans="2:12" s="1" customFormat="1" ht="6.95" customHeight="1"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28"/>
    </row>
    <row r="135" spans="2:12" s="1" customFormat="1" ht="24.95" customHeight="1">
      <c r="B135" s="28"/>
      <c r="C135" s="17" t="s">
        <v>151</v>
      </c>
      <c r="L135" s="28"/>
    </row>
    <row r="136" spans="2:12" s="1" customFormat="1" ht="6.95" customHeight="1">
      <c r="B136" s="28"/>
      <c r="L136" s="28"/>
    </row>
    <row r="137" spans="2:12" s="1" customFormat="1" ht="12" customHeight="1">
      <c r="B137" s="28"/>
      <c r="C137" s="23" t="s">
        <v>16</v>
      </c>
      <c r="L137" s="28"/>
    </row>
    <row r="138" spans="2:12" s="1" customFormat="1" ht="16.5" customHeight="1">
      <c r="B138" s="28"/>
      <c r="E138" s="211" t="str">
        <f>E7</f>
        <v>STOMATOLOGIE A ORDINACE V OBJEKTU KD HULÍN</v>
      </c>
      <c r="F138" s="212"/>
      <c r="G138" s="212"/>
      <c r="H138" s="212"/>
      <c r="L138" s="28"/>
    </row>
    <row r="139" spans="2:12" s="1" customFormat="1" ht="12" customHeight="1">
      <c r="B139" s="28"/>
      <c r="C139" s="23" t="s">
        <v>110</v>
      </c>
      <c r="L139" s="28"/>
    </row>
    <row r="140" spans="2:12" s="1" customFormat="1" ht="16.5" customHeight="1">
      <c r="B140" s="28"/>
      <c r="E140" s="172" t="str">
        <f>E9</f>
        <v>01 - Stomatologie stavba</v>
      </c>
      <c r="F140" s="213"/>
      <c r="G140" s="213"/>
      <c r="H140" s="213"/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20</v>
      </c>
      <c r="F142" s="21" t="str">
        <f>F12</f>
        <v>HULÍN</v>
      </c>
      <c r="I142" s="23" t="s">
        <v>22</v>
      </c>
      <c r="J142" s="48" t="str">
        <f>IF(J12="","",J12)</f>
        <v>12. 3. 2025</v>
      </c>
      <c r="L142" s="28"/>
    </row>
    <row r="143" spans="2:12" s="1" customFormat="1" ht="6.95" customHeight="1">
      <c r="B143" s="28"/>
      <c r="L143" s="28"/>
    </row>
    <row r="144" spans="2:12" s="1" customFormat="1" ht="15.2" customHeight="1">
      <c r="B144" s="28"/>
      <c r="C144" s="23" t="s">
        <v>24</v>
      </c>
      <c r="F144" s="21" t="str">
        <f>E15</f>
        <v xml:space="preserve"> </v>
      </c>
      <c r="I144" s="23" t="s">
        <v>30</v>
      </c>
      <c r="J144" s="26" t="str">
        <f>E21</f>
        <v xml:space="preserve"> </v>
      </c>
      <c r="L144" s="28"/>
    </row>
    <row r="145" spans="2:65" s="1" customFormat="1" ht="15.2" customHeight="1">
      <c r="B145" s="28"/>
      <c r="C145" s="23" t="s">
        <v>28</v>
      </c>
      <c r="F145" s="21" t="str">
        <f>IF(E18="","",E18)</f>
        <v>Vyplň údaj</v>
      </c>
      <c r="I145" s="23" t="s">
        <v>32</v>
      </c>
      <c r="J145" s="26" t="str">
        <f>E24</f>
        <v xml:space="preserve"> </v>
      </c>
      <c r="L145" s="28"/>
    </row>
    <row r="146" spans="2:65" s="1" customFormat="1" ht="10.35" customHeight="1">
      <c r="B146" s="28"/>
      <c r="L146" s="28"/>
    </row>
    <row r="147" spans="2:65" s="10" customFormat="1" ht="29.25" customHeight="1">
      <c r="B147" s="121"/>
      <c r="C147" s="122" t="s">
        <v>152</v>
      </c>
      <c r="D147" s="123" t="s">
        <v>59</v>
      </c>
      <c r="E147" s="123" t="s">
        <v>55</v>
      </c>
      <c r="F147" s="123" t="s">
        <v>56</v>
      </c>
      <c r="G147" s="123" t="s">
        <v>153</v>
      </c>
      <c r="H147" s="123" t="s">
        <v>154</v>
      </c>
      <c r="I147" s="123" t="s">
        <v>155</v>
      </c>
      <c r="J147" s="124" t="s">
        <v>116</v>
      </c>
      <c r="K147" s="125" t="s">
        <v>156</v>
      </c>
      <c r="L147" s="121"/>
      <c r="M147" s="55" t="s">
        <v>1</v>
      </c>
      <c r="N147" s="56" t="s">
        <v>38</v>
      </c>
      <c r="O147" s="56" t="s">
        <v>157</v>
      </c>
      <c r="P147" s="56" t="s">
        <v>158</v>
      </c>
      <c r="Q147" s="56" t="s">
        <v>159</v>
      </c>
      <c r="R147" s="56" t="s">
        <v>160</v>
      </c>
      <c r="S147" s="56" t="s">
        <v>161</v>
      </c>
      <c r="T147" s="57" t="s">
        <v>162</v>
      </c>
    </row>
    <row r="148" spans="2:65" s="1" customFormat="1" ht="22.9" customHeight="1">
      <c r="B148" s="28"/>
      <c r="C148" s="60" t="s">
        <v>163</v>
      </c>
      <c r="J148" s="126">
        <f>BK148</f>
        <v>0</v>
      </c>
      <c r="L148" s="28"/>
      <c r="M148" s="58"/>
      <c r="N148" s="49"/>
      <c r="O148" s="49"/>
      <c r="P148" s="127">
        <f>P149+P205+P305</f>
        <v>0</v>
      </c>
      <c r="Q148" s="49"/>
      <c r="R148" s="127">
        <f>R149+R205+R305</f>
        <v>46.96807269</v>
      </c>
      <c r="S148" s="49"/>
      <c r="T148" s="128">
        <f>T149+T205+T305</f>
        <v>39.801239999999993</v>
      </c>
      <c r="AT148" s="13" t="s">
        <v>73</v>
      </c>
      <c r="AU148" s="13" t="s">
        <v>118</v>
      </c>
      <c r="BK148" s="129">
        <f>BK149+BK205+BK305</f>
        <v>0</v>
      </c>
    </row>
    <row r="149" spans="2:65" s="11" customFormat="1" ht="25.9" customHeight="1">
      <c r="B149" s="130"/>
      <c r="D149" s="131" t="s">
        <v>73</v>
      </c>
      <c r="E149" s="132" t="s">
        <v>164</v>
      </c>
      <c r="F149" s="132" t="s">
        <v>165</v>
      </c>
      <c r="I149" s="133"/>
      <c r="J149" s="134">
        <f>BK149</f>
        <v>0</v>
      </c>
      <c r="L149" s="130"/>
      <c r="M149" s="135"/>
      <c r="P149" s="136">
        <f>P150+P153+P158+P160+P171+P173+P198+P203</f>
        <v>0</v>
      </c>
      <c r="R149" s="136">
        <f>R150+R153+R158+R160+R171+R173+R198+R203</f>
        <v>39.011840049999996</v>
      </c>
      <c r="T149" s="137">
        <f>T150+T153+T158+T160+T171+T173+T198+T203</f>
        <v>35.717229999999994</v>
      </c>
      <c r="AR149" s="131" t="s">
        <v>82</v>
      </c>
      <c r="AT149" s="138" t="s">
        <v>73</v>
      </c>
      <c r="AU149" s="138" t="s">
        <v>74</v>
      </c>
      <c r="AY149" s="131" t="s">
        <v>166</v>
      </c>
      <c r="BK149" s="139">
        <f>BK150+BK153+BK158+BK160+BK171+BK173+BK198+BK203</f>
        <v>0</v>
      </c>
    </row>
    <row r="150" spans="2:65" s="11" customFormat="1" ht="22.9" customHeight="1">
      <c r="B150" s="130"/>
      <c r="D150" s="131" t="s">
        <v>73</v>
      </c>
      <c r="E150" s="140" t="s">
        <v>82</v>
      </c>
      <c r="F150" s="140" t="s">
        <v>167</v>
      </c>
      <c r="I150" s="133"/>
      <c r="J150" s="141">
        <f>BK150</f>
        <v>0</v>
      </c>
      <c r="L150" s="130"/>
      <c r="M150" s="135"/>
      <c r="P150" s="136">
        <f>SUM(P151:P152)</f>
        <v>0</v>
      </c>
      <c r="R150" s="136">
        <f>SUM(R151:R152)</f>
        <v>10.92</v>
      </c>
      <c r="T150" s="137">
        <f>SUM(T151:T152)</f>
        <v>0</v>
      </c>
      <c r="AR150" s="131" t="s">
        <v>82</v>
      </c>
      <c r="AT150" s="138" t="s">
        <v>73</v>
      </c>
      <c r="AU150" s="138" t="s">
        <v>82</v>
      </c>
      <c r="AY150" s="131" t="s">
        <v>166</v>
      </c>
      <c r="BK150" s="139">
        <f>SUM(BK151:BK152)</f>
        <v>0</v>
      </c>
    </row>
    <row r="151" spans="2:65" s="1" customFormat="1" ht="24.2" customHeight="1">
      <c r="B151" s="112"/>
      <c r="C151" s="142" t="s">
        <v>82</v>
      </c>
      <c r="D151" s="142" t="s">
        <v>168</v>
      </c>
      <c r="E151" s="143" t="s">
        <v>169</v>
      </c>
      <c r="F151" s="144" t="s">
        <v>170</v>
      </c>
      <c r="G151" s="145" t="s">
        <v>171</v>
      </c>
      <c r="H151" s="146">
        <v>5.46</v>
      </c>
      <c r="I151" s="147"/>
      <c r="J151" s="148">
        <f>ROUND(I151*H151,2)</f>
        <v>0</v>
      </c>
      <c r="K151" s="149"/>
      <c r="L151" s="28"/>
      <c r="M151" s="150" t="s">
        <v>1</v>
      </c>
      <c r="N151" s="111" t="s">
        <v>39</v>
      </c>
      <c r="P151" s="151">
        <f>O151*H151</f>
        <v>0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AR151" s="153" t="s">
        <v>172</v>
      </c>
      <c r="AT151" s="153" t="s">
        <v>168</v>
      </c>
      <c r="AU151" s="153" t="s">
        <v>84</v>
      </c>
      <c r="AY151" s="13" t="s">
        <v>166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3" t="s">
        <v>82</v>
      </c>
      <c r="BK151" s="154">
        <f>ROUND(I151*H151,2)</f>
        <v>0</v>
      </c>
      <c r="BL151" s="13" t="s">
        <v>172</v>
      </c>
      <c r="BM151" s="153" t="s">
        <v>173</v>
      </c>
    </row>
    <row r="152" spans="2:65" s="1" customFormat="1" ht="16.5" customHeight="1">
      <c r="B152" s="112"/>
      <c r="C152" s="155" t="s">
        <v>84</v>
      </c>
      <c r="D152" s="155" t="s">
        <v>174</v>
      </c>
      <c r="E152" s="156" t="s">
        <v>175</v>
      </c>
      <c r="F152" s="157" t="s">
        <v>176</v>
      </c>
      <c r="G152" s="158" t="s">
        <v>177</v>
      </c>
      <c r="H152" s="159">
        <v>10.92</v>
      </c>
      <c r="I152" s="160"/>
      <c r="J152" s="161">
        <f>ROUND(I152*H152,2)</f>
        <v>0</v>
      </c>
      <c r="K152" s="162"/>
      <c r="L152" s="163"/>
      <c r="M152" s="164" t="s">
        <v>1</v>
      </c>
      <c r="N152" s="165" t="s">
        <v>39</v>
      </c>
      <c r="P152" s="151">
        <f>O152*H152</f>
        <v>0</v>
      </c>
      <c r="Q152" s="151">
        <v>1</v>
      </c>
      <c r="R152" s="151">
        <f>Q152*H152</f>
        <v>10.92</v>
      </c>
      <c r="S152" s="151">
        <v>0</v>
      </c>
      <c r="T152" s="152">
        <f>S152*H152</f>
        <v>0</v>
      </c>
      <c r="AR152" s="153" t="s">
        <v>178</v>
      </c>
      <c r="AT152" s="153" t="s">
        <v>174</v>
      </c>
      <c r="AU152" s="153" t="s">
        <v>84</v>
      </c>
      <c r="AY152" s="13" t="s">
        <v>166</v>
      </c>
      <c r="BE152" s="154">
        <f>IF(N152="základní",J152,0)</f>
        <v>0</v>
      </c>
      <c r="BF152" s="154">
        <f>IF(N152="snížená",J152,0)</f>
        <v>0</v>
      </c>
      <c r="BG152" s="154">
        <f>IF(N152="zákl. přenesená",J152,0)</f>
        <v>0</v>
      </c>
      <c r="BH152" s="154">
        <f>IF(N152="sníž. přenesená",J152,0)</f>
        <v>0</v>
      </c>
      <c r="BI152" s="154">
        <f>IF(N152="nulová",J152,0)</f>
        <v>0</v>
      </c>
      <c r="BJ152" s="13" t="s">
        <v>82</v>
      </c>
      <c r="BK152" s="154">
        <f>ROUND(I152*H152,2)</f>
        <v>0</v>
      </c>
      <c r="BL152" s="13" t="s">
        <v>172</v>
      </c>
      <c r="BM152" s="153" t="s">
        <v>179</v>
      </c>
    </row>
    <row r="153" spans="2:65" s="11" customFormat="1" ht="22.9" customHeight="1">
      <c r="B153" s="130"/>
      <c r="D153" s="131" t="s">
        <v>73</v>
      </c>
      <c r="E153" s="140" t="s">
        <v>180</v>
      </c>
      <c r="F153" s="140" t="s">
        <v>181</v>
      </c>
      <c r="I153" s="133"/>
      <c r="J153" s="141">
        <f>BK153</f>
        <v>0</v>
      </c>
      <c r="L153" s="130"/>
      <c r="M153" s="135"/>
      <c r="P153" s="136">
        <f>SUM(P154:P157)</f>
        <v>0</v>
      </c>
      <c r="R153" s="136">
        <f>SUM(R154:R157)</f>
        <v>1.8739998000000002</v>
      </c>
      <c r="T153" s="137">
        <f>SUM(T154:T157)</f>
        <v>0</v>
      </c>
      <c r="AR153" s="131" t="s">
        <v>82</v>
      </c>
      <c r="AT153" s="138" t="s">
        <v>73</v>
      </c>
      <c r="AU153" s="138" t="s">
        <v>82</v>
      </c>
      <c r="AY153" s="131" t="s">
        <v>166</v>
      </c>
      <c r="BK153" s="139">
        <f>SUM(BK154:BK157)</f>
        <v>0</v>
      </c>
    </row>
    <row r="154" spans="2:65" s="1" customFormat="1" ht="24.2" customHeight="1">
      <c r="B154" s="112"/>
      <c r="C154" s="142" t="s">
        <v>180</v>
      </c>
      <c r="D154" s="142" t="s">
        <v>168</v>
      </c>
      <c r="E154" s="143" t="s">
        <v>182</v>
      </c>
      <c r="F154" s="144" t="s">
        <v>183</v>
      </c>
      <c r="G154" s="145" t="s">
        <v>171</v>
      </c>
      <c r="H154" s="146">
        <v>0.27</v>
      </c>
      <c r="I154" s="147"/>
      <c r="J154" s="148">
        <f>ROUND(I154*H154,2)</f>
        <v>0</v>
      </c>
      <c r="K154" s="149"/>
      <c r="L154" s="28"/>
      <c r="M154" s="150" t="s">
        <v>1</v>
      </c>
      <c r="N154" s="111" t="s">
        <v>39</v>
      </c>
      <c r="P154" s="151">
        <f>O154*H154</f>
        <v>0</v>
      </c>
      <c r="Q154" s="151">
        <v>1.8774999999999999</v>
      </c>
      <c r="R154" s="151">
        <f>Q154*H154</f>
        <v>0.50692500000000007</v>
      </c>
      <c r="S154" s="151">
        <v>0</v>
      </c>
      <c r="T154" s="152">
        <f>S154*H154</f>
        <v>0</v>
      </c>
      <c r="AR154" s="153" t="s">
        <v>172</v>
      </c>
      <c r="AT154" s="153" t="s">
        <v>168</v>
      </c>
      <c r="AU154" s="153" t="s">
        <v>84</v>
      </c>
      <c r="AY154" s="13" t="s">
        <v>166</v>
      </c>
      <c r="BE154" s="154">
        <f>IF(N154="základní",J154,0)</f>
        <v>0</v>
      </c>
      <c r="BF154" s="154">
        <f>IF(N154="snížená",J154,0)</f>
        <v>0</v>
      </c>
      <c r="BG154" s="154">
        <f>IF(N154="zákl. přenesená",J154,0)</f>
        <v>0</v>
      </c>
      <c r="BH154" s="154">
        <f>IF(N154="sníž. přenesená",J154,0)</f>
        <v>0</v>
      </c>
      <c r="BI154" s="154">
        <f>IF(N154="nulová",J154,0)</f>
        <v>0</v>
      </c>
      <c r="BJ154" s="13" t="s">
        <v>82</v>
      </c>
      <c r="BK154" s="154">
        <f>ROUND(I154*H154,2)</f>
        <v>0</v>
      </c>
      <c r="BL154" s="13" t="s">
        <v>172</v>
      </c>
      <c r="BM154" s="153" t="s">
        <v>184</v>
      </c>
    </row>
    <row r="155" spans="2:65" s="1" customFormat="1" ht="24.2" customHeight="1">
      <c r="B155" s="112"/>
      <c r="C155" s="142" t="s">
        <v>172</v>
      </c>
      <c r="D155" s="142" t="s">
        <v>168</v>
      </c>
      <c r="E155" s="143" t="s">
        <v>185</v>
      </c>
      <c r="F155" s="144" t="s">
        <v>186</v>
      </c>
      <c r="G155" s="145" t="s">
        <v>187</v>
      </c>
      <c r="H155" s="146">
        <v>2</v>
      </c>
      <c r="I155" s="147"/>
      <c r="J155" s="148">
        <f>ROUND(I155*H155,2)</f>
        <v>0</v>
      </c>
      <c r="K155" s="149"/>
      <c r="L155" s="28"/>
      <c r="M155" s="150" t="s">
        <v>1</v>
      </c>
      <c r="N155" s="111" t="s">
        <v>39</v>
      </c>
      <c r="P155" s="151">
        <f>O155*H155</f>
        <v>0</v>
      </c>
      <c r="Q155" s="151">
        <v>3.193E-2</v>
      </c>
      <c r="R155" s="151">
        <f>Q155*H155</f>
        <v>6.386E-2</v>
      </c>
      <c r="S155" s="151">
        <v>0</v>
      </c>
      <c r="T155" s="152">
        <f>S155*H155</f>
        <v>0</v>
      </c>
      <c r="AR155" s="153" t="s">
        <v>172</v>
      </c>
      <c r="AT155" s="153" t="s">
        <v>168</v>
      </c>
      <c r="AU155" s="153" t="s">
        <v>84</v>
      </c>
      <c r="AY155" s="13" t="s">
        <v>166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3" t="s">
        <v>82</v>
      </c>
      <c r="BK155" s="154">
        <f>ROUND(I155*H155,2)</f>
        <v>0</v>
      </c>
      <c r="BL155" s="13" t="s">
        <v>172</v>
      </c>
      <c r="BM155" s="153" t="s">
        <v>188</v>
      </c>
    </row>
    <row r="156" spans="2:65" s="1" customFormat="1" ht="24.2" customHeight="1">
      <c r="B156" s="112"/>
      <c r="C156" s="142" t="s">
        <v>189</v>
      </c>
      <c r="D156" s="142" t="s">
        <v>168</v>
      </c>
      <c r="E156" s="143" t="s">
        <v>190</v>
      </c>
      <c r="F156" s="144" t="s">
        <v>191</v>
      </c>
      <c r="G156" s="145" t="s">
        <v>177</v>
      </c>
      <c r="H156" s="146">
        <v>3.1E-2</v>
      </c>
      <c r="I156" s="147"/>
      <c r="J156" s="148">
        <f>ROUND(I156*H156,2)</f>
        <v>0</v>
      </c>
      <c r="K156" s="149"/>
      <c r="L156" s="28"/>
      <c r="M156" s="150" t="s">
        <v>1</v>
      </c>
      <c r="N156" s="111" t="s">
        <v>39</v>
      </c>
      <c r="P156" s="151">
        <f>O156*H156</f>
        <v>0</v>
      </c>
      <c r="Q156" s="151">
        <v>1.0900000000000001</v>
      </c>
      <c r="R156" s="151">
        <f>Q156*H156</f>
        <v>3.3790000000000001E-2</v>
      </c>
      <c r="S156" s="151">
        <v>0</v>
      </c>
      <c r="T156" s="152">
        <f>S156*H156</f>
        <v>0</v>
      </c>
      <c r="AR156" s="153" t="s">
        <v>172</v>
      </c>
      <c r="AT156" s="153" t="s">
        <v>168</v>
      </c>
      <c r="AU156" s="153" t="s">
        <v>84</v>
      </c>
      <c r="AY156" s="13" t="s">
        <v>166</v>
      </c>
      <c r="BE156" s="154">
        <f>IF(N156="základní",J156,0)</f>
        <v>0</v>
      </c>
      <c r="BF156" s="154">
        <f>IF(N156="snížená",J156,0)</f>
        <v>0</v>
      </c>
      <c r="BG156" s="154">
        <f>IF(N156="zákl. přenesená",J156,0)</f>
        <v>0</v>
      </c>
      <c r="BH156" s="154">
        <f>IF(N156="sníž. přenesená",J156,0)</f>
        <v>0</v>
      </c>
      <c r="BI156" s="154">
        <f>IF(N156="nulová",J156,0)</f>
        <v>0</v>
      </c>
      <c r="BJ156" s="13" t="s">
        <v>82</v>
      </c>
      <c r="BK156" s="154">
        <f>ROUND(I156*H156,2)</f>
        <v>0</v>
      </c>
      <c r="BL156" s="13" t="s">
        <v>172</v>
      </c>
      <c r="BM156" s="153" t="s">
        <v>192</v>
      </c>
    </row>
    <row r="157" spans="2:65" s="1" customFormat="1" ht="24.2" customHeight="1">
      <c r="B157" s="112"/>
      <c r="C157" s="142" t="s">
        <v>193</v>
      </c>
      <c r="D157" s="142" t="s">
        <v>168</v>
      </c>
      <c r="E157" s="143" t="s">
        <v>194</v>
      </c>
      <c r="F157" s="144" t="s">
        <v>195</v>
      </c>
      <c r="G157" s="145" t="s">
        <v>196</v>
      </c>
      <c r="H157" s="146">
        <v>16.02</v>
      </c>
      <c r="I157" s="147"/>
      <c r="J157" s="148">
        <f>ROUND(I157*H157,2)</f>
        <v>0</v>
      </c>
      <c r="K157" s="149"/>
      <c r="L157" s="28"/>
      <c r="M157" s="150" t="s">
        <v>1</v>
      </c>
      <c r="N157" s="111" t="s">
        <v>39</v>
      </c>
      <c r="P157" s="151">
        <f>O157*H157</f>
        <v>0</v>
      </c>
      <c r="Q157" s="151">
        <v>7.9240000000000005E-2</v>
      </c>
      <c r="R157" s="151">
        <f>Q157*H157</f>
        <v>1.2694248000000001</v>
      </c>
      <c r="S157" s="151">
        <v>0</v>
      </c>
      <c r="T157" s="152">
        <f>S157*H157</f>
        <v>0</v>
      </c>
      <c r="AR157" s="153" t="s">
        <v>172</v>
      </c>
      <c r="AT157" s="153" t="s">
        <v>168</v>
      </c>
      <c r="AU157" s="153" t="s">
        <v>84</v>
      </c>
      <c r="AY157" s="13" t="s">
        <v>166</v>
      </c>
      <c r="BE157" s="154">
        <f>IF(N157="základní",J157,0)</f>
        <v>0</v>
      </c>
      <c r="BF157" s="154">
        <f>IF(N157="snížená",J157,0)</f>
        <v>0</v>
      </c>
      <c r="BG157" s="154">
        <f>IF(N157="zákl. přenesená",J157,0)</f>
        <v>0</v>
      </c>
      <c r="BH157" s="154">
        <f>IF(N157="sníž. přenesená",J157,0)</f>
        <v>0</v>
      </c>
      <c r="BI157" s="154">
        <f>IF(N157="nulová",J157,0)</f>
        <v>0</v>
      </c>
      <c r="BJ157" s="13" t="s">
        <v>82</v>
      </c>
      <c r="BK157" s="154">
        <f>ROUND(I157*H157,2)</f>
        <v>0</v>
      </c>
      <c r="BL157" s="13" t="s">
        <v>172</v>
      </c>
      <c r="BM157" s="153" t="s">
        <v>197</v>
      </c>
    </row>
    <row r="158" spans="2:65" s="11" customFormat="1" ht="22.9" customHeight="1">
      <c r="B158" s="130"/>
      <c r="D158" s="131" t="s">
        <v>73</v>
      </c>
      <c r="E158" s="140" t="s">
        <v>172</v>
      </c>
      <c r="F158" s="140" t="s">
        <v>198</v>
      </c>
      <c r="I158" s="133"/>
      <c r="J158" s="141">
        <f>BK158</f>
        <v>0</v>
      </c>
      <c r="L158" s="130"/>
      <c r="M158" s="135"/>
      <c r="P158" s="136">
        <f>P159</f>
        <v>0</v>
      </c>
      <c r="R158" s="136">
        <f>R159</f>
        <v>0</v>
      </c>
      <c r="T158" s="137">
        <f>T159</f>
        <v>0</v>
      </c>
      <c r="AR158" s="131" t="s">
        <v>82</v>
      </c>
      <c r="AT158" s="138" t="s">
        <v>73</v>
      </c>
      <c r="AU158" s="138" t="s">
        <v>82</v>
      </c>
      <c r="AY158" s="131" t="s">
        <v>166</v>
      </c>
      <c r="BK158" s="139">
        <f>BK159</f>
        <v>0</v>
      </c>
    </row>
    <row r="159" spans="2:65" s="1" customFormat="1" ht="16.5" customHeight="1">
      <c r="B159" s="112"/>
      <c r="C159" s="142" t="s">
        <v>199</v>
      </c>
      <c r="D159" s="142" t="s">
        <v>168</v>
      </c>
      <c r="E159" s="143" t="s">
        <v>200</v>
      </c>
      <c r="F159" s="144" t="s">
        <v>201</v>
      </c>
      <c r="G159" s="145" t="s">
        <v>171</v>
      </c>
      <c r="H159" s="146">
        <v>0.48</v>
      </c>
      <c r="I159" s="147"/>
      <c r="J159" s="148">
        <f>ROUND(I159*H159,2)</f>
        <v>0</v>
      </c>
      <c r="K159" s="149"/>
      <c r="L159" s="28"/>
      <c r="M159" s="150" t="s">
        <v>1</v>
      </c>
      <c r="N159" s="111" t="s">
        <v>39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AR159" s="153" t="s">
        <v>172</v>
      </c>
      <c r="AT159" s="153" t="s">
        <v>168</v>
      </c>
      <c r="AU159" s="153" t="s">
        <v>84</v>
      </c>
      <c r="AY159" s="13" t="s">
        <v>166</v>
      </c>
      <c r="BE159" s="154">
        <f>IF(N159="základní",J159,0)</f>
        <v>0</v>
      </c>
      <c r="BF159" s="154">
        <f>IF(N159="snížená",J159,0)</f>
        <v>0</v>
      </c>
      <c r="BG159" s="154">
        <f>IF(N159="zákl. přenesená",J159,0)</f>
        <v>0</v>
      </c>
      <c r="BH159" s="154">
        <f>IF(N159="sníž. přenesená",J159,0)</f>
        <v>0</v>
      </c>
      <c r="BI159" s="154">
        <f>IF(N159="nulová",J159,0)</f>
        <v>0</v>
      </c>
      <c r="BJ159" s="13" t="s">
        <v>82</v>
      </c>
      <c r="BK159" s="154">
        <f>ROUND(I159*H159,2)</f>
        <v>0</v>
      </c>
      <c r="BL159" s="13" t="s">
        <v>172</v>
      </c>
      <c r="BM159" s="153" t="s">
        <v>202</v>
      </c>
    </row>
    <row r="160" spans="2:65" s="11" customFormat="1" ht="22.9" customHeight="1">
      <c r="B160" s="130"/>
      <c r="D160" s="131" t="s">
        <v>73</v>
      </c>
      <c r="E160" s="140" t="s">
        <v>193</v>
      </c>
      <c r="F160" s="140" t="s">
        <v>203</v>
      </c>
      <c r="I160" s="133"/>
      <c r="J160" s="141">
        <f>BK160</f>
        <v>0</v>
      </c>
      <c r="L160" s="130"/>
      <c r="M160" s="135"/>
      <c r="P160" s="136">
        <f>SUM(P161:P170)</f>
        <v>0</v>
      </c>
      <c r="R160" s="136">
        <f>SUM(R161:R170)</f>
        <v>26.100055249999997</v>
      </c>
      <c r="T160" s="137">
        <f>SUM(T161:T170)</f>
        <v>0</v>
      </c>
      <c r="AR160" s="131" t="s">
        <v>82</v>
      </c>
      <c r="AT160" s="138" t="s">
        <v>73</v>
      </c>
      <c r="AU160" s="138" t="s">
        <v>82</v>
      </c>
      <c r="AY160" s="131" t="s">
        <v>166</v>
      </c>
      <c r="BK160" s="139">
        <f>SUM(BK161:BK170)</f>
        <v>0</v>
      </c>
    </row>
    <row r="161" spans="2:65" s="1" customFormat="1" ht="24.2" customHeight="1">
      <c r="B161" s="112"/>
      <c r="C161" s="142" t="s">
        <v>178</v>
      </c>
      <c r="D161" s="142" t="s">
        <v>168</v>
      </c>
      <c r="E161" s="143" t="s">
        <v>204</v>
      </c>
      <c r="F161" s="144" t="s">
        <v>205</v>
      </c>
      <c r="G161" s="145" t="s">
        <v>196</v>
      </c>
      <c r="H161" s="146">
        <v>5.9</v>
      </c>
      <c r="I161" s="147"/>
      <c r="J161" s="148">
        <f t="shared" ref="J161:J170" si="5">ROUND(I161*H161,2)</f>
        <v>0</v>
      </c>
      <c r="K161" s="149"/>
      <c r="L161" s="28"/>
      <c r="M161" s="150" t="s">
        <v>1</v>
      </c>
      <c r="N161" s="111" t="s">
        <v>39</v>
      </c>
      <c r="P161" s="151">
        <f t="shared" ref="P161:P170" si="6">O161*H161</f>
        <v>0</v>
      </c>
      <c r="Q161" s="151">
        <v>4.3830000000000001E-2</v>
      </c>
      <c r="R161" s="151">
        <f t="shared" ref="R161:R170" si="7">Q161*H161</f>
        <v>0.25859700000000002</v>
      </c>
      <c r="S161" s="151">
        <v>0</v>
      </c>
      <c r="T161" s="152">
        <f t="shared" ref="T161:T170" si="8">S161*H161</f>
        <v>0</v>
      </c>
      <c r="AR161" s="153" t="s">
        <v>172</v>
      </c>
      <c r="AT161" s="153" t="s">
        <v>168</v>
      </c>
      <c r="AU161" s="153" t="s">
        <v>84</v>
      </c>
      <c r="AY161" s="13" t="s">
        <v>166</v>
      </c>
      <c r="BE161" s="154">
        <f t="shared" ref="BE161:BE170" si="9">IF(N161="základní",J161,0)</f>
        <v>0</v>
      </c>
      <c r="BF161" s="154">
        <f t="shared" ref="BF161:BF170" si="10">IF(N161="snížená",J161,0)</f>
        <v>0</v>
      </c>
      <c r="BG161" s="154">
        <f t="shared" ref="BG161:BG170" si="11">IF(N161="zákl. přenesená",J161,0)</f>
        <v>0</v>
      </c>
      <c r="BH161" s="154">
        <f t="shared" ref="BH161:BH170" si="12">IF(N161="sníž. přenesená",J161,0)</f>
        <v>0</v>
      </c>
      <c r="BI161" s="154">
        <f t="shared" ref="BI161:BI170" si="13">IF(N161="nulová",J161,0)</f>
        <v>0</v>
      </c>
      <c r="BJ161" s="13" t="s">
        <v>82</v>
      </c>
      <c r="BK161" s="154">
        <f t="shared" ref="BK161:BK170" si="14">ROUND(I161*H161,2)</f>
        <v>0</v>
      </c>
      <c r="BL161" s="13" t="s">
        <v>172</v>
      </c>
      <c r="BM161" s="153" t="s">
        <v>206</v>
      </c>
    </row>
    <row r="162" spans="2:65" s="1" customFormat="1" ht="37.9" customHeight="1">
      <c r="B162" s="112"/>
      <c r="C162" s="142" t="s">
        <v>207</v>
      </c>
      <c r="D162" s="142" t="s">
        <v>168</v>
      </c>
      <c r="E162" s="143" t="s">
        <v>208</v>
      </c>
      <c r="F162" s="144" t="s">
        <v>209</v>
      </c>
      <c r="G162" s="145" t="s">
        <v>196</v>
      </c>
      <c r="H162" s="146">
        <v>35</v>
      </c>
      <c r="I162" s="147"/>
      <c r="J162" s="148">
        <f t="shared" si="5"/>
        <v>0</v>
      </c>
      <c r="K162" s="149"/>
      <c r="L162" s="28"/>
      <c r="M162" s="150" t="s">
        <v>1</v>
      </c>
      <c r="N162" s="111" t="s">
        <v>39</v>
      </c>
      <c r="P162" s="151">
        <f t="shared" si="6"/>
        <v>0</v>
      </c>
      <c r="Q162" s="151">
        <v>2.9499999999999998E-2</v>
      </c>
      <c r="R162" s="151">
        <f t="shared" si="7"/>
        <v>1.0325</v>
      </c>
      <c r="S162" s="151">
        <v>0</v>
      </c>
      <c r="T162" s="152">
        <f t="shared" si="8"/>
        <v>0</v>
      </c>
      <c r="AR162" s="153" t="s">
        <v>172</v>
      </c>
      <c r="AT162" s="153" t="s">
        <v>168</v>
      </c>
      <c r="AU162" s="153" t="s">
        <v>84</v>
      </c>
      <c r="AY162" s="13" t="s">
        <v>166</v>
      </c>
      <c r="BE162" s="154">
        <f t="shared" si="9"/>
        <v>0</v>
      </c>
      <c r="BF162" s="154">
        <f t="shared" si="10"/>
        <v>0</v>
      </c>
      <c r="BG162" s="154">
        <f t="shared" si="11"/>
        <v>0</v>
      </c>
      <c r="BH162" s="154">
        <f t="shared" si="12"/>
        <v>0</v>
      </c>
      <c r="BI162" s="154">
        <f t="shared" si="13"/>
        <v>0</v>
      </c>
      <c r="BJ162" s="13" t="s">
        <v>82</v>
      </c>
      <c r="BK162" s="154">
        <f t="shared" si="14"/>
        <v>0</v>
      </c>
      <c r="BL162" s="13" t="s">
        <v>172</v>
      </c>
      <c r="BM162" s="153" t="s">
        <v>210</v>
      </c>
    </row>
    <row r="163" spans="2:65" s="1" customFormat="1" ht="21.75" customHeight="1">
      <c r="B163" s="112"/>
      <c r="C163" s="142" t="s">
        <v>211</v>
      </c>
      <c r="D163" s="142" t="s">
        <v>168</v>
      </c>
      <c r="E163" s="143" t="s">
        <v>212</v>
      </c>
      <c r="F163" s="144" t="s">
        <v>213</v>
      </c>
      <c r="G163" s="145" t="s">
        <v>196</v>
      </c>
      <c r="H163" s="146">
        <v>30.5</v>
      </c>
      <c r="I163" s="147"/>
      <c r="J163" s="148">
        <f t="shared" si="5"/>
        <v>0</v>
      </c>
      <c r="K163" s="149"/>
      <c r="L163" s="28"/>
      <c r="M163" s="150" t="s">
        <v>1</v>
      </c>
      <c r="N163" s="111" t="s">
        <v>39</v>
      </c>
      <c r="P163" s="151">
        <f t="shared" si="6"/>
        <v>0</v>
      </c>
      <c r="Q163" s="151">
        <v>5.6000000000000001E-2</v>
      </c>
      <c r="R163" s="151">
        <f t="shared" si="7"/>
        <v>1.708</v>
      </c>
      <c r="S163" s="151">
        <v>0</v>
      </c>
      <c r="T163" s="152">
        <f t="shared" si="8"/>
        <v>0</v>
      </c>
      <c r="AR163" s="153" t="s">
        <v>172</v>
      </c>
      <c r="AT163" s="153" t="s">
        <v>168</v>
      </c>
      <c r="AU163" s="153" t="s">
        <v>84</v>
      </c>
      <c r="AY163" s="13" t="s">
        <v>166</v>
      </c>
      <c r="BE163" s="154">
        <f t="shared" si="9"/>
        <v>0</v>
      </c>
      <c r="BF163" s="154">
        <f t="shared" si="10"/>
        <v>0</v>
      </c>
      <c r="BG163" s="154">
        <f t="shared" si="11"/>
        <v>0</v>
      </c>
      <c r="BH163" s="154">
        <f t="shared" si="12"/>
        <v>0</v>
      </c>
      <c r="BI163" s="154">
        <f t="shared" si="13"/>
        <v>0</v>
      </c>
      <c r="BJ163" s="13" t="s">
        <v>82</v>
      </c>
      <c r="BK163" s="154">
        <f t="shared" si="14"/>
        <v>0</v>
      </c>
      <c r="BL163" s="13" t="s">
        <v>172</v>
      </c>
      <c r="BM163" s="153" t="s">
        <v>214</v>
      </c>
    </row>
    <row r="164" spans="2:65" s="1" customFormat="1" ht="21.75" customHeight="1">
      <c r="B164" s="112"/>
      <c r="C164" s="142" t="s">
        <v>215</v>
      </c>
      <c r="D164" s="142" t="s">
        <v>168</v>
      </c>
      <c r="E164" s="143" t="s">
        <v>216</v>
      </c>
      <c r="F164" s="144" t="s">
        <v>217</v>
      </c>
      <c r="G164" s="145" t="s">
        <v>196</v>
      </c>
      <c r="H164" s="146">
        <v>32.04</v>
      </c>
      <c r="I164" s="147"/>
      <c r="J164" s="148">
        <f t="shared" si="5"/>
        <v>0</v>
      </c>
      <c r="K164" s="149"/>
      <c r="L164" s="28"/>
      <c r="M164" s="150" t="s">
        <v>1</v>
      </c>
      <c r="N164" s="111" t="s">
        <v>39</v>
      </c>
      <c r="P164" s="151">
        <f t="shared" si="6"/>
        <v>0</v>
      </c>
      <c r="Q164" s="151">
        <v>4.3800000000000002E-3</v>
      </c>
      <c r="R164" s="151">
        <f t="shared" si="7"/>
        <v>0.14033519999999999</v>
      </c>
      <c r="S164" s="151">
        <v>0</v>
      </c>
      <c r="T164" s="152">
        <f t="shared" si="8"/>
        <v>0</v>
      </c>
      <c r="AR164" s="153" t="s">
        <v>172</v>
      </c>
      <c r="AT164" s="153" t="s">
        <v>168</v>
      </c>
      <c r="AU164" s="153" t="s">
        <v>84</v>
      </c>
      <c r="AY164" s="13" t="s">
        <v>166</v>
      </c>
      <c r="BE164" s="154">
        <f t="shared" si="9"/>
        <v>0</v>
      </c>
      <c r="BF164" s="154">
        <f t="shared" si="10"/>
        <v>0</v>
      </c>
      <c r="BG164" s="154">
        <f t="shared" si="11"/>
        <v>0</v>
      </c>
      <c r="BH164" s="154">
        <f t="shared" si="12"/>
        <v>0</v>
      </c>
      <c r="BI164" s="154">
        <f t="shared" si="13"/>
        <v>0</v>
      </c>
      <c r="BJ164" s="13" t="s">
        <v>82</v>
      </c>
      <c r="BK164" s="154">
        <f t="shared" si="14"/>
        <v>0</v>
      </c>
      <c r="BL164" s="13" t="s">
        <v>172</v>
      </c>
      <c r="BM164" s="153" t="s">
        <v>218</v>
      </c>
    </row>
    <row r="165" spans="2:65" s="1" customFormat="1" ht="16.5" customHeight="1">
      <c r="B165" s="112"/>
      <c r="C165" s="142" t="s">
        <v>8</v>
      </c>
      <c r="D165" s="142" t="s">
        <v>168</v>
      </c>
      <c r="E165" s="143" t="s">
        <v>219</v>
      </c>
      <c r="F165" s="144" t="s">
        <v>220</v>
      </c>
      <c r="G165" s="145" t="s">
        <v>196</v>
      </c>
      <c r="H165" s="146">
        <v>32.04</v>
      </c>
      <c r="I165" s="147"/>
      <c r="J165" s="148">
        <f t="shared" si="5"/>
        <v>0</v>
      </c>
      <c r="K165" s="149"/>
      <c r="L165" s="28"/>
      <c r="M165" s="150" t="s">
        <v>1</v>
      </c>
      <c r="N165" s="111" t="s">
        <v>39</v>
      </c>
      <c r="P165" s="151">
        <f t="shared" si="6"/>
        <v>0</v>
      </c>
      <c r="Q165" s="151">
        <v>4.0000000000000001E-3</v>
      </c>
      <c r="R165" s="151">
        <f t="shared" si="7"/>
        <v>0.12816</v>
      </c>
      <c r="S165" s="151">
        <v>0</v>
      </c>
      <c r="T165" s="152">
        <f t="shared" si="8"/>
        <v>0</v>
      </c>
      <c r="AR165" s="153" t="s">
        <v>172</v>
      </c>
      <c r="AT165" s="153" t="s">
        <v>168</v>
      </c>
      <c r="AU165" s="153" t="s">
        <v>84</v>
      </c>
      <c r="AY165" s="13" t="s">
        <v>166</v>
      </c>
      <c r="BE165" s="154">
        <f t="shared" si="9"/>
        <v>0</v>
      </c>
      <c r="BF165" s="154">
        <f t="shared" si="10"/>
        <v>0</v>
      </c>
      <c r="BG165" s="154">
        <f t="shared" si="11"/>
        <v>0</v>
      </c>
      <c r="BH165" s="154">
        <f t="shared" si="12"/>
        <v>0</v>
      </c>
      <c r="BI165" s="154">
        <f t="shared" si="13"/>
        <v>0</v>
      </c>
      <c r="BJ165" s="13" t="s">
        <v>82</v>
      </c>
      <c r="BK165" s="154">
        <f t="shared" si="14"/>
        <v>0</v>
      </c>
      <c r="BL165" s="13" t="s">
        <v>172</v>
      </c>
      <c r="BM165" s="153" t="s">
        <v>221</v>
      </c>
    </row>
    <row r="166" spans="2:65" s="1" customFormat="1" ht="24.2" customHeight="1">
      <c r="B166" s="112"/>
      <c r="C166" s="142" t="s">
        <v>222</v>
      </c>
      <c r="D166" s="142" t="s">
        <v>168</v>
      </c>
      <c r="E166" s="143" t="s">
        <v>223</v>
      </c>
      <c r="F166" s="144" t="s">
        <v>224</v>
      </c>
      <c r="G166" s="145" t="s">
        <v>196</v>
      </c>
      <c r="H166" s="146">
        <v>11.1</v>
      </c>
      <c r="I166" s="147"/>
      <c r="J166" s="148">
        <f t="shared" si="5"/>
        <v>0</v>
      </c>
      <c r="K166" s="149"/>
      <c r="L166" s="28"/>
      <c r="M166" s="150" t="s">
        <v>1</v>
      </c>
      <c r="N166" s="111" t="s">
        <v>39</v>
      </c>
      <c r="P166" s="151">
        <f t="shared" si="6"/>
        <v>0</v>
      </c>
      <c r="Q166" s="151">
        <v>4.3830000000000001E-2</v>
      </c>
      <c r="R166" s="151">
        <f t="shared" si="7"/>
        <v>0.48651299999999997</v>
      </c>
      <c r="S166" s="151">
        <v>0</v>
      </c>
      <c r="T166" s="152">
        <f t="shared" si="8"/>
        <v>0</v>
      </c>
      <c r="AR166" s="153" t="s">
        <v>172</v>
      </c>
      <c r="AT166" s="153" t="s">
        <v>168</v>
      </c>
      <c r="AU166" s="153" t="s">
        <v>84</v>
      </c>
      <c r="AY166" s="13" t="s">
        <v>166</v>
      </c>
      <c r="BE166" s="154">
        <f t="shared" si="9"/>
        <v>0</v>
      </c>
      <c r="BF166" s="154">
        <f t="shared" si="10"/>
        <v>0</v>
      </c>
      <c r="BG166" s="154">
        <f t="shared" si="11"/>
        <v>0</v>
      </c>
      <c r="BH166" s="154">
        <f t="shared" si="12"/>
        <v>0</v>
      </c>
      <c r="BI166" s="154">
        <f t="shared" si="13"/>
        <v>0</v>
      </c>
      <c r="BJ166" s="13" t="s">
        <v>82</v>
      </c>
      <c r="BK166" s="154">
        <f t="shared" si="14"/>
        <v>0</v>
      </c>
      <c r="BL166" s="13" t="s">
        <v>172</v>
      </c>
      <c r="BM166" s="153" t="s">
        <v>225</v>
      </c>
    </row>
    <row r="167" spans="2:65" s="1" customFormat="1" ht="24.2" customHeight="1">
      <c r="B167" s="112"/>
      <c r="C167" s="142" t="s">
        <v>226</v>
      </c>
      <c r="D167" s="142" t="s">
        <v>168</v>
      </c>
      <c r="E167" s="143" t="s">
        <v>227</v>
      </c>
      <c r="F167" s="144" t="s">
        <v>228</v>
      </c>
      <c r="G167" s="145" t="s">
        <v>196</v>
      </c>
      <c r="H167" s="146">
        <v>7.05</v>
      </c>
      <c r="I167" s="147"/>
      <c r="J167" s="148">
        <f t="shared" si="5"/>
        <v>0</v>
      </c>
      <c r="K167" s="149"/>
      <c r="L167" s="28"/>
      <c r="M167" s="150" t="s">
        <v>1</v>
      </c>
      <c r="N167" s="111" t="s">
        <v>39</v>
      </c>
      <c r="P167" s="151">
        <f t="shared" si="6"/>
        <v>0</v>
      </c>
      <c r="Q167" s="151">
        <v>4.3830000000000001E-2</v>
      </c>
      <c r="R167" s="151">
        <f t="shared" si="7"/>
        <v>0.30900149999999998</v>
      </c>
      <c r="S167" s="151">
        <v>0</v>
      </c>
      <c r="T167" s="152">
        <f t="shared" si="8"/>
        <v>0</v>
      </c>
      <c r="AR167" s="153" t="s">
        <v>172</v>
      </c>
      <c r="AT167" s="153" t="s">
        <v>168</v>
      </c>
      <c r="AU167" s="153" t="s">
        <v>84</v>
      </c>
      <c r="AY167" s="13" t="s">
        <v>166</v>
      </c>
      <c r="BE167" s="154">
        <f t="shared" si="9"/>
        <v>0</v>
      </c>
      <c r="BF167" s="154">
        <f t="shared" si="10"/>
        <v>0</v>
      </c>
      <c r="BG167" s="154">
        <f t="shared" si="11"/>
        <v>0</v>
      </c>
      <c r="BH167" s="154">
        <f t="shared" si="12"/>
        <v>0</v>
      </c>
      <c r="BI167" s="154">
        <f t="shared" si="13"/>
        <v>0</v>
      </c>
      <c r="BJ167" s="13" t="s">
        <v>82</v>
      </c>
      <c r="BK167" s="154">
        <f t="shared" si="14"/>
        <v>0</v>
      </c>
      <c r="BL167" s="13" t="s">
        <v>172</v>
      </c>
      <c r="BM167" s="153" t="s">
        <v>229</v>
      </c>
    </row>
    <row r="168" spans="2:65" s="1" customFormat="1" ht="24.2" customHeight="1">
      <c r="B168" s="112"/>
      <c r="C168" s="142" t="s">
        <v>230</v>
      </c>
      <c r="D168" s="142" t="s">
        <v>168</v>
      </c>
      <c r="E168" s="143" t="s">
        <v>231</v>
      </c>
      <c r="F168" s="144" t="s">
        <v>232</v>
      </c>
      <c r="G168" s="145" t="s">
        <v>187</v>
      </c>
      <c r="H168" s="146">
        <v>4</v>
      </c>
      <c r="I168" s="147"/>
      <c r="J168" s="148">
        <f t="shared" si="5"/>
        <v>0</v>
      </c>
      <c r="K168" s="149"/>
      <c r="L168" s="28"/>
      <c r="M168" s="150" t="s">
        <v>1</v>
      </c>
      <c r="N168" s="111" t="s">
        <v>39</v>
      </c>
      <c r="P168" s="151">
        <f t="shared" si="6"/>
        <v>0</v>
      </c>
      <c r="Q168" s="151">
        <v>0.15529999999999999</v>
      </c>
      <c r="R168" s="151">
        <f t="shared" si="7"/>
        <v>0.62119999999999997</v>
      </c>
      <c r="S168" s="151">
        <v>0</v>
      </c>
      <c r="T168" s="152">
        <f t="shared" si="8"/>
        <v>0</v>
      </c>
      <c r="AR168" s="153" t="s">
        <v>172</v>
      </c>
      <c r="AT168" s="153" t="s">
        <v>168</v>
      </c>
      <c r="AU168" s="153" t="s">
        <v>84</v>
      </c>
      <c r="AY168" s="13" t="s">
        <v>166</v>
      </c>
      <c r="BE168" s="154">
        <f t="shared" si="9"/>
        <v>0</v>
      </c>
      <c r="BF168" s="154">
        <f t="shared" si="10"/>
        <v>0</v>
      </c>
      <c r="BG168" s="154">
        <f t="shared" si="11"/>
        <v>0</v>
      </c>
      <c r="BH168" s="154">
        <f t="shared" si="12"/>
        <v>0</v>
      </c>
      <c r="BI168" s="154">
        <f t="shared" si="13"/>
        <v>0</v>
      </c>
      <c r="BJ168" s="13" t="s">
        <v>82</v>
      </c>
      <c r="BK168" s="154">
        <f t="shared" si="14"/>
        <v>0</v>
      </c>
      <c r="BL168" s="13" t="s">
        <v>172</v>
      </c>
      <c r="BM168" s="153" t="s">
        <v>233</v>
      </c>
    </row>
    <row r="169" spans="2:65" s="1" customFormat="1" ht="37.9" customHeight="1">
      <c r="B169" s="112"/>
      <c r="C169" s="142" t="s">
        <v>234</v>
      </c>
      <c r="D169" s="142" t="s">
        <v>168</v>
      </c>
      <c r="E169" s="143" t="s">
        <v>235</v>
      </c>
      <c r="F169" s="144" t="s">
        <v>236</v>
      </c>
      <c r="G169" s="145" t="s">
        <v>196</v>
      </c>
      <c r="H169" s="146">
        <v>118.3</v>
      </c>
      <c r="I169" s="147"/>
      <c r="J169" s="148">
        <f t="shared" si="5"/>
        <v>0</v>
      </c>
      <c r="K169" s="149"/>
      <c r="L169" s="28"/>
      <c r="M169" s="150" t="s">
        <v>1</v>
      </c>
      <c r="N169" s="111" t="s">
        <v>39</v>
      </c>
      <c r="P169" s="151">
        <f t="shared" si="6"/>
        <v>0</v>
      </c>
      <c r="Q169" s="151">
        <v>2.9499999999999998E-2</v>
      </c>
      <c r="R169" s="151">
        <f t="shared" si="7"/>
        <v>3.4898499999999997</v>
      </c>
      <c r="S169" s="151">
        <v>0</v>
      </c>
      <c r="T169" s="152">
        <f t="shared" si="8"/>
        <v>0</v>
      </c>
      <c r="AR169" s="153" t="s">
        <v>172</v>
      </c>
      <c r="AT169" s="153" t="s">
        <v>168</v>
      </c>
      <c r="AU169" s="153" t="s">
        <v>84</v>
      </c>
      <c r="AY169" s="13" t="s">
        <v>166</v>
      </c>
      <c r="BE169" s="154">
        <f t="shared" si="9"/>
        <v>0</v>
      </c>
      <c r="BF169" s="154">
        <f t="shared" si="10"/>
        <v>0</v>
      </c>
      <c r="BG169" s="154">
        <f t="shared" si="11"/>
        <v>0</v>
      </c>
      <c r="BH169" s="154">
        <f t="shared" si="12"/>
        <v>0</v>
      </c>
      <c r="BI169" s="154">
        <f t="shared" si="13"/>
        <v>0</v>
      </c>
      <c r="BJ169" s="13" t="s">
        <v>82</v>
      </c>
      <c r="BK169" s="154">
        <f t="shared" si="14"/>
        <v>0</v>
      </c>
      <c r="BL169" s="13" t="s">
        <v>172</v>
      </c>
      <c r="BM169" s="153" t="s">
        <v>237</v>
      </c>
    </row>
    <row r="170" spans="2:65" s="1" customFormat="1" ht="24.2" customHeight="1">
      <c r="B170" s="112"/>
      <c r="C170" s="142" t="s">
        <v>238</v>
      </c>
      <c r="D170" s="142" t="s">
        <v>168</v>
      </c>
      <c r="E170" s="143" t="s">
        <v>239</v>
      </c>
      <c r="F170" s="144" t="s">
        <v>240</v>
      </c>
      <c r="G170" s="145" t="s">
        <v>171</v>
      </c>
      <c r="H170" s="146">
        <v>7.165</v>
      </c>
      <c r="I170" s="147"/>
      <c r="J170" s="148">
        <f t="shared" si="5"/>
        <v>0</v>
      </c>
      <c r="K170" s="149"/>
      <c r="L170" s="28"/>
      <c r="M170" s="150" t="s">
        <v>1</v>
      </c>
      <c r="N170" s="111" t="s">
        <v>39</v>
      </c>
      <c r="P170" s="151">
        <f t="shared" si="6"/>
        <v>0</v>
      </c>
      <c r="Q170" s="151">
        <v>2.5018699999999998</v>
      </c>
      <c r="R170" s="151">
        <f t="shared" si="7"/>
        <v>17.925898549999999</v>
      </c>
      <c r="S170" s="151">
        <v>0</v>
      </c>
      <c r="T170" s="152">
        <f t="shared" si="8"/>
        <v>0</v>
      </c>
      <c r="AR170" s="153" t="s">
        <v>172</v>
      </c>
      <c r="AT170" s="153" t="s">
        <v>168</v>
      </c>
      <c r="AU170" s="153" t="s">
        <v>84</v>
      </c>
      <c r="AY170" s="13" t="s">
        <v>166</v>
      </c>
      <c r="BE170" s="154">
        <f t="shared" si="9"/>
        <v>0</v>
      </c>
      <c r="BF170" s="154">
        <f t="shared" si="10"/>
        <v>0</v>
      </c>
      <c r="BG170" s="154">
        <f t="shared" si="11"/>
        <v>0</v>
      </c>
      <c r="BH170" s="154">
        <f t="shared" si="12"/>
        <v>0</v>
      </c>
      <c r="BI170" s="154">
        <f t="shared" si="13"/>
        <v>0</v>
      </c>
      <c r="BJ170" s="13" t="s">
        <v>82</v>
      </c>
      <c r="BK170" s="154">
        <f t="shared" si="14"/>
        <v>0</v>
      </c>
      <c r="BL170" s="13" t="s">
        <v>172</v>
      </c>
      <c r="BM170" s="153" t="s">
        <v>241</v>
      </c>
    </row>
    <row r="171" spans="2:65" s="11" customFormat="1" ht="22.9" customHeight="1">
      <c r="B171" s="130"/>
      <c r="D171" s="131" t="s">
        <v>73</v>
      </c>
      <c r="E171" s="140" t="s">
        <v>178</v>
      </c>
      <c r="F171" s="140" t="s">
        <v>242</v>
      </c>
      <c r="I171" s="133"/>
      <c r="J171" s="141">
        <f>BK171</f>
        <v>0</v>
      </c>
      <c r="L171" s="130"/>
      <c r="M171" s="135"/>
      <c r="P171" s="136">
        <f>P172</f>
        <v>0</v>
      </c>
      <c r="R171" s="136">
        <f>R172</f>
        <v>5.2999999999999999E-2</v>
      </c>
      <c r="T171" s="137">
        <f>T172</f>
        <v>0</v>
      </c>
      <c r="AR171" s="131" t="s">
        <v>82</v>
      </c>
      <c r="AT171" s="138" t="s">
        <v>73</v>
      </c>
      <c r="AU171" s="138" t="s">
        <v>82</v>
      </c>
      <c r="AY171" s="131" t="s">
        <v>166</v>
      </c>
      <c r="BK171" s="139">
        <f>BK172</f>
        <v>0</v>
      </c>
    </row>
    <row r="172" spans="2:65" s="1" customFormat="1" ht="24.2" customHeight="1">
      <c r="B172" s="112"/>
      <c r="C172" s="142" t="s">
        <v>243</v>
      </c>
      <c r="D172" s="142" t="s">
        <v>168</v>
      </c>
      <c r="E172" s="143" t="s">
        <v>244</v>
      </c>
      <c r="F172" s="144" t="s">
        <v>245</v>
      </c>
      <c r="G172" s="145" t="s">
        <v>187</v>
      </c>
      <c r="H172" s="146">
        <v>2</v>
      </c>
      <c r="I172" s="147"/>
      <c r="J172" s="148">
        <f>ROUND(I172*H172,2)</f>
        <v>0</v>
      </c>
      <c r="K172" s="149"/>
      <c r="L172" s="28"/>
      <c r="M172" s="150" t="s">
        <v>1</v>
      </c>
      <c r="N172" s="111" t="s">
        <v>39</v>
      </c>
      <c r="P172" s="151">
        <f>O172*H172</f>
        <v>0</v>
      </c>
      <c r="Q172" s="151">
        <v>2.6499999999999999E-2</v>
      </c>
      <c r="R172" s="151">
        <f>Q172*H172</f>
        <v>5.2999999999999999E-2</v>
      </c>
      <c r="S172" s="151">
        <v>0</v>
      </c>
      <c r="T172" s="152">
        <f>S172*H172</f>
        <v>0</v>
      </c>
      <c r="AR172" s="153" t="s">
        <v>172</v>
      </c>
      <c r="AT172" s="153" t="s">
        <v>168</v>
      </c>
      <c r="AU172" s="153" t="s">
        <v>84</v>
      </c>
      <c r="AY172" s="13" t="s">
        <v>166</v>
      </c>
      <c r="BE172" s="154">
        <f>IF(N172="základní",J172,0)</f>
        <v>0</v>
      </c>
      <c r="BF172" s="154">
        <f>IF(N172="snížená",J172,0)</f>
        <v>0</v>
      </c>
      <c r="BG172" s="154">
        <f>IF(N172="zákl. přenesená",J172,0)</f>
        <v>0</v>
      </c>
      <c r="BH172" s="154">
        <f>IF(N172="sníž. přenesená",J172,0)</f>
        <v>0</v>
      </c>
      <c r="BI172" s="154">
        <f>IF(N172="nulová",J172,0)</f>
        <v>0</v>
      </c>
      <c r="BJ172" s="13" t="s">
        <v>82</v>
      </c>
      <c r="BK172" s="154">
        <f>ROUND(I172*H172,2)</f>
        <v>0</v>
      </c>
      <c r="BL172" s="13" t="s">
        <v>172</v>
      </c>
      <c r="BM172" s="153" t="s">
        <v>246</v>
      </c>
    </row>
    <row r="173" spans="2:65" s="11" customFormat="1" ht="22.9" customHeight="1">
      <c r="B173" s="130"/>
      <c r="D173" s="131" t="s">
        <v>73</v>
      </c>
      <c r="E173" s="140" t="s">
        <v>207</v>
      </c>
      <c r="F173" s="140" t="s">
        <v>247</v>
      </c>
      <c r="I173" s="133"/>
      <c r="J173" s="141">
        <f>BK173</f>
        <v>0</v>
      </c>
      <c r="L173" s="130"/>
      <c r="M173" s="135"/>
      <c r="P173" s="136">
        <f>SUM(P174:P197)</f>
        <v>0</v>
      </c>
      <c r="R173" s="136">
        <f>SUM(R174:R197)</f>
        <v>6.4784999999999995E-2</v>
      </c>
      <c r="T173" s="137">
        <f>SUM(T174:T197)</f>
        <v>35.717229999999994</v>
      </c>
      <c r="AR173" s="131" t="s">
        <v>82</v>
      </c>
      <c r="AT173" s="138" t="s">
        <v>73</v>
      </c>
      <c r="AU173" s="138" t="s">
        <v>82</v>
      </c>
      <c r="AY173" s="131" t="s">
        <v>166</v>
      </c>
      <c r="BK173" s="139">
        <f>SUM(BK174:BK197)</f>
        <v>0</v>
      </c>
    </row>
    <row r="174" spans="2:65" s="1" customFormat="1" ht="16.5" customHeight="1">
      <c r="B174" s="112"/>
      <c r="C174" s="142" t="s">
        <v>248</v>
      </c>
      <c r="D174" s="142" t="s">
        <v>168</v>
      </c>
      <c r="E174" s="143" t="s">
        <v>249</v>
      </c>
      <c r="F174" s="144" t="s">
        <v>250</v>
      </c>
      <c r="G174" s="145" t="s">
        <v>251</v>
      </c>
      <c r="H174" s="146">
        <v>1</v>
      </c>
      <c r="I174" s="147"/>
      <c r="J174" s="148">
        <f t="shared" ref="J174:J197" si="15">ROUND(I174*H174,2)</f>
        <v>0</v>
      </c>
      <c r="K174" s="149"/>
      <c r="L174" s="28"/>
      <c r="M174" s="150" t="s">
        <v>1</v>
      </c>
      <c r="N174" s="111" t="s">
        <v>39</v>
      </c>
      <c r="P174" s="151">
        <f t="shared" ref="P174:P197" si="16">O174*H174</f>
        <v>0</v>
      </c>
      <c r="Q174" s="151">
        <v>6.0999999999999997E-4</v>
      </c>
      <c r="R174" s="151">
        <f t="shared" ref="R174:R197" si="17">Q174*H174</f>
        <v>6.0999999999999997E-4</v>
      </c>
      <c r="S174" s="151">
        <v>0</v>
      </c>
      <c r="T174" s="152">
        <f t="shared" ref="T174:T197" si="18">S174*H174</f>
        <v>0</v>
      </c>
      <c r="AR174" s="153" t="s">
        <v>234</v>
      </c>
      <c r="AT174" s="153" t="s">
        <v>168</v>
      </c>
      <c r="AU174" s="153" t="s">
        <v>84</v>
      </c>
      <c r="AY174" s="13" t="s">
        <v>166</v>
      </c>
      <c r="BE174" s="154">
        <f t="shared" ref="BE174:BE197" si="19">IF(N174="základní",J174,0)</f>
        <v>0</v>
      </c>
      <c r="BF174" s="154">
        <f t="shared" ref="BF174:BF197" si="20">IF(N174="snížená",J174,0)</f>
        <v>0</v>
      </c>
      <c r="BG174" s="154">
        <f t="shared" ref="BG174:BG197" si="21">IF(N174="zákl. přenesená",J174,0)</f>
        <v>0</v>
      </c>
      <c r="BH174" s="154">
        <f t="shared" ref="BH174:BH197" si="22">IF(N174="sníž. přenesená",J174,0)</f>
        <v>0</v>
      </c>
      <c r="BI174" s="154">
        <f t="shared" ref="BI174:BI197" si="23">IF(N174="nulová",J174,0)</f>
        <v>0</v>
      </c>
      <c r="BJ174" s="13" t="s">
        <v>82</v>
      </c>
      <c r="BK174" s="154">
        <f t="shared" ref="BK174:BK197" si="24">ROUND(I174*H174,2)</f>
        <v>0</v>
      </c>
      <c r="BL174" s="13" t="s">
        <v>234</v>
      </c>
      <c r="BM174" s="153" t="s">
        <v>252</v>
      </c>
    </row>
    <row r="175" spans="2:65" s="1" customFormat="1" ht="33" customHeight="1">
      <c r="B175" s="112"/>
      <c r="C175" s="142" t="s">
        <v>253</v>
      </c>
      <c r="D175" s="142" t="s">
        <v>168</v>
      </c>
      <c r="E175" s="143" t="s">
        <v>254</v>
      </c>
      <c r="F175" s="144" t="s">
        <v>255</v>
      </c>
      <c r="G175" s="145" t="s">
        <v>196</v>
      </c>
      <c r="H175" s="146">
        <v>69</v>
      </c>
      <c r="I175" s="147"/>
      <c r="J175" s="148">
        <f t="shared" si="15"/>
        <v>0</v>
      </c>
      <c r="K175" s="149"/>
      <c r="L175" s="28"/>
      <c r="M175" s="150" t="s">
        <v>1</v>
      </c>
      <c r="N175" s="111" t="s">
        <v>39</v>
      </c>
      <c r="P175" s="151">
        <f t="shared" si="16"/>
        <v>0</v>
      </c>
      <c r="Q175" s="151">
        <v>1.2999999999999999E-4</v>
      </c>
      <c r="R175" s="151">
        <f t="shared" si="17"/>
        <v>8.9699999999999988E-3</v>
      </c>
      <c r="S175" s="151">
        <v>0</v>
      </c>
      <c r="T175" s="152">
        <f t="shared" si="18"/>
        <v>0</v>
      </c>
      <c r="AR175" s="153" t="s">
        <v>172</v>
      </c>
      <c r="AT175" s="153" t="s">
        <v>168</v>
      </c>
      <c r="AU175" s="153" t="s">
        <v>84</v>
      </c>
      <c r="AY175" s="13" t="s">
        <v>166</v>
      </c>
      <c r="BE175" s="154">
        <f t="shared" si="19"/>
        <v>0</v>
      </c>
      <c r="BF175" s="154">
        <f t="shared" si="20"/>
        <v>0</v>
      </c>
      <c r="BG175" s="154">
        <f t="shared" si="21"/>
        <v>0</v>
      </c>
      <c r="BH175" s="154">
        <f t="shared" si="22"/>
        <v>0</v>
      </c>
      <c r="BI175" s="154">
        <f t="shared" si="23"/>
        <v>0</v>
      </c>
      <c r="BJ175" s="13" t="s">
        <v>82</v>
      </c>
      <c r="BK175" s="154">
        <f t="shared" si="24"/>
        <v>0</v>
      </c>
      <c r="BL175" s="13" t="s">
        <v>172</v>
      </c>
      <c r="BM175" s="153" t="s">
        <v>256</v>
      </c>
    </row>
    <row r="176" spans="2:65" s="1" customFormat="1" ht="24.2" customHeight="1">
      <c r="B176" s="112"/>
      <c r="C176" s="142" t="s">
        <v>7</v>
      </c>
      <c r="D176" s="142" t="s">
        <v>168</v>
      </c>
      <c r="E176" s="143" t="s">
        <v>257</v>
      </c>
      <c r="F176" s="144" t="s">
        <v>258</v>
      </c>
      <c r="G176" s="145" t="s">
        <v>196</v>
      </c>
      <c r="H176" s="146">
        <v>72</v>
      </c>
      <c r="I176" s="147"/>
      <c r="J176" s="148">
        <f t="shared" si="15"/>
        <v>0</v>
      </c>
      <c r="K176" s="149"/>
      <c r="L176" s="28"/>
      <c r="M176" s="150" t="s">
        <v>1</v>
      </c>
      <c r="N176" s="111" t="s">
        <v>39</v>
      </c>
      <c r="P176" s="151">
        <f t="shared" si="16"/>
        <v>0</v>
      </c>
      <c r="Q176" s="151">
        <v>4.0000000000000003E-5</v>
      </c>
      <c r="R176" s="151">
        <f t="shared" si="17"/>
        <v>2.8800000000000002E-3</v>
      </c>
      <c r="S176" s="151">
        <v>0</v>
      </c>
      <c r="T176" s="152">
        <f t="shared" si="18"/>
        <v>0</v>
      </c>
      <c r="AR176" s="153" t="s">
        <v>172</v>
      </c>
      <c r="AT176" s="153" t="s">
        <v>168</v>
      </c>
      <c r="AU176" s="153" t="s">
        <v>84</v>
      </c>
      <c r="AY176" s="13" t="s">
        <v>166</v>
      </c>
      <c r="BE176" s="154">
        <f t="shared" si="19"/>
        <v>0</v>
      </c>
      <c r="BF176" s="154">
        <f t="shared" si="20"/>
        <v>0</v>
      </c>
      <c r="BG176" s="154">
        <f t="shared" si="21"/>
        <v>0</v>
      </c>
      <c r="BH176" s="154">
        <f t="shared" si="22"/>
        <v>0</v>
      </c>
      <c r="BI176" s="154">
        <f t="shared" si="23"/>
        <v>0</v>
      </c>
      <c r="BJ176" s="13" t="s">
        <v>82</v>
      </c>
      <c r="BK176" s="154">
        <f t="shared" si="24"/>
        <v>0</v>
      </c>
      <c r="BL176" s="13" t="s">
        <v>172</v>
      </c>
      <c r="BM176" s="153" t="s">
        <v>259</v>
      </c>
    </row>
    <row r="177" spans="2:65" s="1" customFormat="1" ht="21.75" customHeight="1">
      <c r="B177" s="112"/>
      <c r="C177" s="142" t="s">
        <v>260</v>
      </c>
      <c r="D177" s="142" t="s">
        <v>168</v>
      </c>
      <c r="E177" s="143" t="s">
        <v>261</v>
      </c>
      <c r="F177" s="144" t="s">
        <v>262</v>
      </c>
      <c r="G177" s="145" t="s">
        <v>187</v>
      </c>
      <c r="H177" s="146">
        <v>2</v>
      </c>
      <c r="I177" s="147"/>
      <c r="J177" s="148">
        <f t="shared" si="15"/>
        <v>0</v>
      </c>
      <c r="K177" s="149"/>
      <c r="L177" s="28"/>
      <c r="M177" s="150" t="s">
        <v>1</v>
      </c>
      <c r="N177" s="111" t="s">
        <v>39</v>
      </c>
      <c r="P177" s="151">
        <f t="shared" si="16"/>
        <v>0</v>
      </c>
      <c r="Q177" s="151">
        <v>9.3600000000000003E-3</v>
      </c>
      <c r="R177" s="151">
        <f t="shared" si="17"/>
        <v>1.8720000000000001E-2</v>
      </c>
      <c r="S177" s="151">
        <v>0</v>
      </c>
      <c r="T177" s="152">
        <f t="shared" si="18"/>
        <v>0</v>
      </c>
      <c r="AR177" s="153" t="s">
        <v>172</v>
      </c>
      <c r="AT177" s="153" t="s">
        <v>168</v>
      </c>
      <c r="AU177" s="153" t="s">
        <v>84</v>
      </c>
      <c r="AY177" s="13" t="s">
        <v>166</v>
      </c>
      <c r="BE177" s="154">
        <f t="shared" si="19"/>
        <v>0</v>
      </c>
      <c r="BF177" s="154">
        <f t="shared" si="20"/>
        <v>0</v>
      </c>
      <c r="BG177" s="154">
        <f t="shared" si="21"/>
        <v>0</v>
      </c>
      <c r="BH177" s="154">
        <f t="shared" si="22"/>
        <v>0</v>
      </c>
      <c r="BI177" s="154">
        <f t="shared" si="23"/>
        <v>0</v>
      </c>
      <c r="BJ177" s="13" t="s">
        <v>82</v>
      </c>
      <c r="BK177" s="154">
        <f t="shared" si="24"/>
        <v>0</v>
      </c>
      <c r="BL177" s="13" t="s">
        <v>172</v>
      </c>
      <c r="BM177" s="153" t="s">
        <v>263</v>
      </c>
    </row>
    <row r="178" spans="2:65" s="1" customFormat="1" ht="24.2" customHeight="1">
      <c r="B178" s="112"/>
      <c r="C178" s="155" t="s">
        <v>264</v>
      </c>
      <c r="D178" s="155" t="s">
        <v>174</v>
      </c>
      <c r="E178" s="156" t="s">
        <v>265</v>
      </c>
      <c r="F178" s="157" t="s">
        <v>266</v>
      </c>
      <c r="G178" s="158" t="s">
        <v>187</v>
      </c>
      <c r="H178" s="159">
        <v>2</v>
      </c>
      <c r="I178" s="160"/>
      <c r="J178" s="161">
        <f t="shared" si="15"/>
        <v>0</v>
      </c>
      <c r="K178" s="162"/>
      <c r="L178" s="163"/>
      <c r="M178" s="164" t="s">
        <v>1</v>
      </c>
      <c r="N178" s="165" t="s">
        <v>39</v>
      </c>
      <c r="P178" s="151">
        <f t="shared" si="16"/>
        <v>0</v>
      </c>
      <c r="Q178" s="151">
        <v>1.46E-2</v>
      </c>
      <c r="R178" s="151">
        <f t="shared" si="17"/>
        <v>2.92E-2</v>
      </c>
      <c r="S178" s="151">
        <v>0</v>
      </c>
      <c r="T178" s="152">
        <f t="shared" si="18"/>
        <v>0</v>
      </c>
      <c r="AR178" s="153" t="s">
        <v>178</v>
      </c>
      <c r="AT178" s="153" t="s">
        <v>174</v>
      </c>
      <c r="AU178" s="153" t="s">
        <v>84</v>
      </c>
      <c r="AY178" s="13" t="s">
        <v>166</v>
      </c>
      <c r="BE178" s="154">
        <f t="shared" si="19"/>
        <v>0</v>
      </c>
      <c r="BF178" s="154">
        <f t="shared" si="20"/>
        <v>0</v>
      </c>
      <c r="BG178" s="154">
        <f t="shared" si="21"/>
        <v>0</v>
      </c>
      <c r="BH178" s="154">
        <f t="shared" si="22"/>
        <v>0</v>
      </c>
      <c r="BI178" s="154">
        <f t="shared" si="23"/>
        <v>0</v>
      </c>
      <c r="BJ178" s="13" t="s">
        <v>82</v>
      </c>
      <c r="BK178" s="154">
        <f t="shared" si="24"/>
        <v>0</v>
      </c>
      <c r="BL178" s="13" t="s">
        <v>172</v>
      </c>
      <c r="BM178" s="153" t="s">
        <v>267</v>
      </c>
    </row>
    <row r="179" spans="2:65" s="1" customFormat="1" ht="24.2" customHeight="1">
      <c r="B179" s="112"/>
      <c r="C179" s="142" t="s">
        <v>268</v>
      </c>
      <c r="D179" s="142" t="s">
        <v>168</v>
      </c>
      <c r="E179" s="143" t="s">
        <v>269</v>
      </c>
      <c r="F179" s="144" t="s">
        <v>270</v>
      </c>
      <c r="G179" s="145" t="s">
        <v>196</v>
      </c>
      <c r="H179" s="146">
        <v>14.4</v>
      </c>
      <c r="I179" s="147"/>
      <c r="J179" s="148">
        <f t="shared" si="15"/>
        <v>0</v>
      </c>
      <c r="K179" s="149"/>
      <c r="L179" s="28"/>
      <c r="M179" s="150" t="s">
        <v>1</v>
      </c>
      <c r="N179" s="111" t="s">
        <v>39</v>
      </c>
      <c r="P179" s="151">
        <f t="shared" si="16"/>
        <v>0</v>
      </c>
      <c r="Q179" s="151">
        <v>0</v>
      </c>
      <c r="R179" s="151">
        <f t="shared" si="17"/>
        <v>0</v>
      </c>
      <c r="S179" s="151">
        <v>0.20799999999999999</v>
      </c>
      <c r="T179" s="152">
        <f t="shared" si="18"/>
        <v>2.9952000000000001</v>
      </c>
      <c r="AR179" s="153" t="s">
        <v>172</v>
      </c>
      <c r="AT179" s="153" t="s">
        <v>168</v>
      </c>
      <c r="AU179" s="153" t="s">
        <v>84</v>
      </c>
      <c r="AY179" s="13" t="s">
        <v>166</v>
      </c>
      <c r="BE179" s="154">
        <f t="shared" si="19"/>
        <v>0</v>
      </c>
      <c r="BF179" s="154">
        <f t="shared" si="20"/>
        <v>0</v>
      </c>
      <c r="BG179" s="154">
        <f t="shared" si="21"/>
        <v>0</v>
      </c>
      <c r="BH179" s="154">
        <f t="shared" si="22"/>
        <v>0</v>
      </c>
      <c r="BI179" s="154">
        <f t="shared" si="23"/>
        <v>0</v>
      </c>
      <c r="BJ179" s="13" t="s">
        <v>82</v>
      </c>
      <c r="BK179" s="154">
        <f t="shared" si="24"/>
        <v>0</v>
      </c>
      <c r="BL179" s="13" t="s">
        <v>172</v>
      </c>
      <c r="BM179" s="153" t="s">
        <v>271</v>
      </c>
    </row>
    <row r="180" spans="2:65" s="1" customFormat="1" ht="37.9" customHeight="1">
      <c r="B180" s="112"/>
      <c r="C180" s="142" t="s">
        <v>272</v>
      </c>
      <c r="D180" s="142" t="s">
        <v>168</v>
      </c>
      <c r="E180" s="143" t="s">
        <v>273</v>
      </c>
      <c r="F180" s="144" t="s">
        <v>274</v>
      </c>
      <c r="G180" s="145" t="s">
        <v>171</v>
      </c>
      <c r="H180" s="146">
        <v>2.25</v>
      </c>
      <c r="I180" s="147"/>
      <c r="J180" s="148">
        <f t="shared" si="15"/>
        <v>0</v>
      </c>
      <c r="K180" s="149"/>
      <c r="L180" s="28"/>
      <c r="M180" s="150" t="s">
        <v>1</v>
      </c>
      <c r="N180" s="111" t="s">
        <v>39</v>
      </c>
      <c r="P180" s="151">
        <f t="shared" si="16"/>
        <v>0</v>
      </c>
      <c r="Q180" s="151">
        <v>0</v>
      </c>
      <c r="R180" s="151">
        <f t="shared" si="17"/>
        <v>0</v>
      </c>
      <c r="S180" s="151">
        <v>2.2000000000000002</v>
      </c>
      <c r="T180" s="152">
        <f t="shared" si="18"/>
        <v>4.95</v>
      </c>
      <c r="AR180" s="153" t="s">
        <v>172</v>
      </c>
      <c r="AT180" s="153" t="s">
        <v>168</v>
      </c>
      <c r="AU180" s="153" t="s">
        <v>84</v>
      </c>
      <c r="AY180" s="13" t="s">
        <v>166</v>
      </c>
      <c r="BE180" s="154">
        <f t="shared" si="19"/>
        <v>0</v>
      </c>
      <c r="BF180" s="154">
        <f t="shared" si="20"/>
        <v>0</v>
      </c>
      <c r="BG180" s="154">
        <f t="shared" si="21"/>
        <v>0</v>
      </c>
      <c r="BH180" s="154">
        <f t="shared" si="22"/>
        <v>0</v>
      </c>
      <c r="BI180" s="154">
        <f t="shared" si="23"/>
        <v>0</v>
      </c>
      <c r="BJ180" s="13" t="s">
        <v>82</v>
      </c>
      <c r="BK180" s="154">
        <f t="shared" si="24"/>
        <v>0</v>
      </c>
      <c r="BL180" s="13" t="s">
        <v>172</v>
      </c>
      <c r="BM180" s="153" t="s">
        <v>275</v>
      </c>
    </row>
    <row r="181" spans="2:65" s="1" customFormat="1" ht="33" customHeight="1">
      <c r="B181" s="112"/>
      <c r="C181" s="142" t="s">
        <v>276</v>
      </c>
      <c r="D181" s="142" t="s">
        <v>168</v>
      </c>
      <c r="E181" s="143" t="s">
        <v>277</v>
      </c>
      <c r="F181" s="144" t="s">
        <v>278</v>
      </c>
      <c r="G181" s="145" t="s">
        <v>171</v>
      </c>
      <c r="H181" s="146">
        <v>2.25</v>
      </c>
      <c r="I181" s="147"/>
      <c r="J181" s="148">
        <f t="shared" si="15"/>
        <v>0</v>
      </c>
      <c r="K181" s="149"/>
      <c r="L181" s="28"/>
      <c r="M181" s="150" t="s">
        <v>1</v>
      </c>
      <c r="N181" s="111" t="s">
        <v>39</v>
      </c>
      <c r="P181" s="151">
        <f t="shared" si="16"/>
        <v>0</v>
      </c>
      <c r="Q181" s="151">
        <v>0</v>
      </c>
      <c r="R181" s="151">
        <f t="shared" si="17"/>
        <v>0</v>
      </c>
      <c r="S181" s="151">
        <v>2.9000000000000001E-2</v>
      </c>
      <c r="T181" s="152">
        <f t="shared" si="18"/>
        <v>6.5250000000000002E-2</v>
      </c>
      <c r="AR181" s="153" t="s">
        <v>172</v>
      </c>
      <c r="AT181" s="153" t="s">
        <v>168</v>
      </c>
      <c r="AU181" s="153" t="s">
        <v>84</v>
      </c>
      <c r="AY181" s="13" t="s">
        <v>166</v>
      </c>
      <c r="BE181" s="154">
        <f t="shared" si="19"/>
        <v>0</v>
      </c>
      <c r="BF181" s="154">
        <f t="shared" si="20"/>
        <v>0</v>
      </c>
      <c r="BG181" s="154">
        <f t="shared" si="21"/>
        <v>0</v>
      </c>
      <c r="BH181" s="154">
        <f t="shared" si="22"/>
        <v>0</v>
      </c>
      <c r="BI181" s="154">
        <f t="shared" si="23"/>
        <v>0</v>
      </c>
      <c r="BJ181" s="13" t="s">
        <v>82</v>
      </c>
      <c r="BK181" s="154">
        <f t="shared" si="24"/>
        <v>0</v>
      </c>
      <c r="BL181" s="13" t="s">
        <v>172</v>
      </c>
      <c r="BM181" s="153" t="s">
        <v>279</v>
      </c>
    </row>
    <row r="182" spans="2:65" s="1" customFormat="1" ht="21.75" customHeight="1">
      <c r="B182" s="112"/>
      <c r="C182" s="142" t="s">
        <v>280</v>
      </c>
      <c r="D182" s="142" t="s">
        <v>168</v>
      </c>
      <c r="E182" s="143" t="s">
        <v>281</v>
      </c>
      <c r="F182" s="144" t="s">
        <v>282</v>
      </c>
      <c r="G182" s="145" t="s">
        <v>171</v>
      </c>
      <c r="H182" s="146">
        <v>9.15</v>
      </c>
      <c r="I182" s="147"/>
      <c r="J182" s="148">
        <f t="shared" si="15"/>
        <v>0</v>
      </c>
      <c r="K182" s="149"/>
      <c r="L182" s="28"/>
      <c r="M182" s="150" t="s">
        <v>1</v>
      </c>
      <c r="N182" s="111" t="s">
        <v>39</v>
      </c>
      <c r="P182" s="151">
        <f t="shared" si="16"/>
        <v>0</v>
      </c>
      <c r="Q182" s="151">
        <v>0</v>
      </c>
      <c r="R182" s="151">
        <f t="shared" si="17"/>
        <v>0</v>
      </c>
      <c r="S182" s="151">
        <v>1.4</v>
      </c>
      <c r="T182" s="152">
        <f t="shared" si="18"/>
        <v>12.81</v>
      </c>
      <c r="AR182" s="153" t="s">
        <v>172</v>
      </c>
      <c r="AT182" s="153" t="s">
        <v>168</v>
      </c>
      <c r="AU182" s="153" t="s">
        <v>84</v>
      </c>
      <c r="AY182" s="13" t="s">
        <v>166</v>
      </c>
      <c r="BE182" s="154">
        <f t="shared" si="19"/>
        <v>0</v>
      </c>
      <c r="BF182" s="154">
        <f t="shared" si="20"/>
        <v>0</v>
      </c>
      <c r="BG182" s="154">
        <f t="shared" si="21"/>
        <v>0</v>
      </c>
      <c r="BH182" s="154">
        <f t="shared" si="22"/>
        <v>0</v>
      </c>
      <c r="BI182" s="154">
        <f t="shared" si="23"/>
        <v>0</v>
      </c>
      <c r="BJ182" s="13" t="s">
        <v>82</v>
      </c>
      <c r="BK182" s="154">
        <f t="shared" si="24"/>
        <v>0</v>
      </c>
      <c r="BL182" s="13" t="s">
        <v>172</v>
      </c>
      <c r="BM182" s="153" t="s">
        <v>283</v>
      </c>
    </row>
    <row r="183" spans="2:65" s="1" customFormat="1" ht="21.75" customHeight="1">
      <c r="B183" s="112"/>
      <c r="C183" s="142" t="s">
        <v>284</v>
      </c>
      <c r="D183" s="142" t="s">
        <v>168</v>
      </c>
      <c r="E183" s="143" t="s">
        <v>285</v>
      </c>
      <c r="F183" s="144" t="s">
        <v>286</v>
      </c>
      <c r="G183" s="145" t="s">
        <v>196</v>
      </c>
      <c r="H183" s="146">
        <v>5.4</v>
      </c>
      <c r="I183" s="147"/>
      <c r="J183" s="148">
        <f t="shared" si="15"/>
        <v>0</v>
      </c>
      <c r="K183" s="149"/>
      <c r="L183" s="28"/>
      <c r="M183" s="150" t="s">
        <v>1</v>
      </c>
      <c r="N183" s="111" t="s">
        <v>39</v>
      </c>
      <c r="P183" s="151">
        <f t="shared" si="16"/>
        <v>0</v>
      </c>
      <c r="Q183" s="151">
        <v>0</v>
      </c>
      <c r="R183" s="151">
        <f t="shared" si="17"/>
        <v>0</v>
      </c>
      <c r="S183" s="151">
        <v>7.5999999999999998E-2</v>
      </c>
      <c r="T183" s="152">
        <f t="shared" si="18"/>
        <v>0.41040000000000004</v>
      </c>
      <c r="AR183" s="153" t="s">
        <v>172</v>
      </c>
      <c r="AT183" s="153" t="s">
        <v>168</v>
      </c>
      <c r="AU183" s="153" t="s">
        <v>84</v>
      </c>
      <c r="AY183" s="13" t="s">
        <v>166</v>
      </c>
      <c r="BE183" s="154">
        <f t="shared" si="19"/>
        <v>0</v>
      </c>
      <c r="BF183" s="154">
        <f t="shared" si="20"/>
        <v>0</v>
      </c>
      <c r="BG183" s="154">
        <f t="shared" si="21"/>
        <v>0</v>
      </c>
      <c r="BH183" s="154">
        <f t="shared" si="22"/>
        <v>0</v>
      </c>
      <c r="BI183" s="154">
        <f t="shared" si="23"/>
        <v>0</v>
      </c>
      <c r="BJ183" s="13" t="s">
        <v>82</v>
      </c>
      <c r="BK183" s="154">
        <f t="shared" si="24"/>
        <v>0</v>
      </c>
      <c r="BL183" s="13" t="s">
        <v>172</v>
      </c>
      <c r="BM183" s="153" t="s">
        <v>287</v>
      </c>
    </row>
    <row r="184" spans="2:65" s="1" customFormat="1" ht="21.75" customHeight="1">
      <c r="B184" s="112"/>
      <c r="C184" s="142" t="s">
        <v>288</v>
      </c>
      <c r="D184" s="142" t="s">
        <v>168</v>
      </c>
      <c r="E184" s="143" t="s">
        <v>289</v>
      </c>
      <c r="F184" s="144" t="s">
        <v>290</v>
      </c>
      <c r="G184" s="145" t="s">
        <v>196</v>
      </c>
      <c r="H184" s="146">
        <v>2.86</v>
      </c>
      <c r="I184" s="147"/>
      <c r="J184" s="148">
        <f t="shared" si="15"/>
        <v>0</v>
      </c>
      <c r="K184" s="149"/>
      <c r="L184" s="28"/>
      <c r="M184" s="150" t="s">
        <v>1</v>
      </c>
      <c r="N184" s="111" t="s">
        <v>39</v>
      </c>
      <c r="P184" s="151">
        <f t="shared" si="16"/>
        <v>0</v>
      </c>
      <c r="Q184" s="151">
        <v>0</v>
      </c>
      <c r="R184" s="151">
        <f t="shared" si="17"/>
        <v>0</v>
      </c>
      <c r="S184" s="151">
        <v>6.3E-2</v>
      </c>
      <c r="T184" s="152">
        <f t="shared" si="18"/>
        <v>0.18018000000000001</v>
      </c>
      <c r="AR184" s="153" t="s">
        <v>172</v>
      </c>
      <c r="AT184" s="153" t="s">
        <v>168</v>
      </c>
      <c r="AU184" s="153" t="s">
        <v>84</v>
      </c>
      <c r="AY184" s="13" t="s">
        <v>166</v>
      </c>
      <c r="BE184" s="154">
        <f t="shared" si="19"/>
        <v>0</v>
      </c>
      <c r="BF184" s="154">
        <f t="shared" si="20"/>
        <v>0</v>
      </c>
      <c r="BG184" s="154">
        <f t="shared" si="21"/>
        <v>0</v>
      </c>
      <c r="BH184" s="154">
        <f t="shared" si="22"/>
        <v>0</v>
      </c>
      <c r="BI184" s="154">
        <f t="shared" si="23"/>
        <v>0</v>
      </c>
      <c r="BJ184" s="13" t="s">
        <v>82</v>
      </c>
      <c r="BK184" s="154">
        <f t="shared" si="24"/>
        <v>0</v>
      </c>
      <c r="BL184" s="13" t="s">
        <v>172</v>
      </c>
      <c r="BM184" s="153" t="s">
        <v>291</v>
      </c>
    </row>
    <row r="185" spans="2:65" s="1" customFormat="1" ht="24.2" customHeight="1">
      <c r="B185" s="112"/>
      <c r="C185" s="142" t="s">
        <v>292</v>
      </c>
      <c r="D185" s="142" t="s">
        <v>168</v>
      </c>
      <c r="E185" s="143" t="s">
        <v>293</v>
      </c>
      <c r="F185" s="144" t="s">
        <v>294</v>
      </c>
      <c r="G185" s="145" t="s">
        <v>295</v>
      </c>
      <c r="H185" s="146">
        <v>5.2</v>
      </c>
      <c r="I185" s="147"/>
      <c r="J185" s="148">
        <f t="shared" si="15"/>
        <v>0</v>
      </c>
      <c r="K185" s="149"/>
      <c r="L185" s="28"/>
      <c r="M185" s="150" t="s">
        <v>1</v>
      </c>
      <c r="N185" s="111" t="s">
        <v>39</v>
      </c>
      <c r="P185" s="151">
        <f t="shared" si="16"/>
        <v>0</v>
      </c>
      <c r="Q185" s="151">
        <v>0</v>
      </c>
      <c r="R185" s="151">
        <f t="shared" si="17"/>
        <v>0</v>
      </c>
      <c r="S185" s="151">
        <v>6.0000000000000001E-3</v>
      </c>
      <c r="T185" s="152">
        <f t="shared" si="18"/>
        <v>3.1200000000000002E-2</v>
      </c>
      <c r="AR185" s="153" t="s">
        <v>172</v>
      </c>
      <c r="AT185" s="153" t="s">
        <v>168</v>
      </c>
      <c r="AU185" s="153" t="s">
        <v>84</v>
      </c>
      <c r="AY185" s="13" t="s">
        <v>166</v>
      </c>
      <c r="BE185" s="154">
        <f t="shared" si="19"/>
        <v>0</v>
      </c>
      <c r="BF185" s="154">
        <f t="shared" si="20"/>
        <v>0</v>
      </c>
      <c r="BG185" s="154">
        <f t="shared" si="21"/>
        <v>0</v>
      </c>
      <c r="BH185" s="154">
        <f t="shared" si="22"/>
        <v>0</v>
      </c>
      <c r="BI185" s="154">
        <f t="shared" si="23"/>
        <v>0</v>
      </c>
      <c r="BJ185" s="13" t="s">
        <v>82</v>
      </c>
      <c r="BK185" s="154">
        <f t="shared" si="24"/>
        <v>0</v>
      </c>
      <c r="BL185" s="13" t="s">
        <v>172</v>
      </c>
      <c r="BM185" s="153" t="s">
        <v>296</v>
      </c>
    </row>
    <row r="186" spans="2:65" s="1" customFormat="1" ht="24.2" customHeight="1">
      <c r="B186" s="112"/>
      <c r="C186" s="142" t="s">
        <v>297</v>
      </c>
      <c r="D186" s="142" t="s">
        <v>168</v>
      </c>
      <c r="E186" s="143" t="s">
        <v>298</v>
      </c>
      <c r="F186" s="144" t="s">
        <v>299</v>
      </c>
      <c r="G186" s="145" t="s">
        <v>295</v>
      </c>
      <c r="H186" s="146">
        <v>49</v>
      </c>
      <c r="I186" s="147"/>
      <c r="J186" s="148">
        <f t="shared" si="15"/>
        <v>0</v>
      </c>
      <c r="K186" s="149"/>
      <c r="L186" s="28"/>
      <c r="M186" s="150" t="s">
        <v>1</v>
      </c>
      <c r="N186" s="111" t="s">
        <v>39</v>
      </c>
      <c r="P186" s="151">
        <f t="shared" si="16"/>
        <v>0</v>
      </c>
      <c r="Q186" s="151">
        <v>0</v>
      </c>
      <c r="R186" s="151">
        <f t="shared" si="17"/>
        <v>0</v>
      </c>
      <c r="S186" s="151">
        <v>8.9999999999999993E-3</v>
      </c>
      <c r="T186" s="152">
        <f t="shared" si="18"/>
        <v>0.44099999999999995</v>
      </c>
      <c r="AR186" s="153" t="s">
        <v>172</v>
      </c>
      <c r="AT186" s="153" t="s">
        <v>168</v>
      </c>
      <c r="AU186" s="153" t="s">
        <v>84</v>
      </c>
      <c r="AY186" s="13" t="s">
        <v>166</v>
      </c>
      <c r="BE186" s="154">
        <f t="shared" si="19"/>
        <v>0</v>
      </c>
      <c r="BF186" s="154">
        <f t="shared" si="20"/>
        <v>0</v>
      </c>
      <c r="BG186" s="154">
        <f t="shared" si="21"/>
        <v>0</v>
      </c>
      <c r="BH186" s="154">
        <f t="shared" si="22"/>
        <v>0</v>
      </c>
      <c r="BI186" s="154">
        <f t="shared" si="23"/>
        <v>0</v>
      </c>
      <c r="BJ186" s="13" t="s">
        <v>82</v>
      </c>
      <c r="BK186" s="154">
        <f t="shared" si="24"/>
        <v>0</v>
      </c>
      <c r="BL186" s="13" t="s">
        <v>172</v>
      </c>
      <c r="BM186" s="153" t="s">
        <v>300</v>
      </c>
    </row>
    <row r="187" spans="2:65" s="1" customFormat="1" ht="24.2" customHeight="1">
      <c r="B187" s="112"/>
      <c r="C187" s="142" t="s">
        <v>301</v>
      </c>
      <c r="D187" s="142" t="s">
        <v>168</v>
      </c>
      <c r="E187" s="143" t="s">
        <v>302</v>
      </c>
      <c r="F187" s="144" t="s">
        <v>303</v>
      </c>
      <c r="G187" s="145" t="s">
        <v>295</v>
      </c>
      <c r="H187" s="146">
        <v>25</v>
      </c>
      <c r="I187" s="147"/>
      <c r="J187" s="148">
        <f t="shared" si="15"/>
        <v>0</v>
      </c>
      <c r="K187" s="149"/>
      <c r="L187" s="28"/>
      <c r="M187" s="150" t="s">
        <v>1</v>
      </c>
      <c r="N187" s="111" t="s">
        <v>39</v>
      </c>
      <c r="P187" s="151">
        <f t="shared" si="16"/>
        <v>0</v>
      </c>
      <c r="Q187" s="151">
        <v>0</v>
      </c>
      <c r="R187" s="151">
        <f t="shared" si="17"/>
        <v>0</v>
      </c>
      <c r="S187" s="151">
        <v>1.7999999999999999E-2</v>
      </c>
      <c r="T187" s="152">
        <f t="shared" si="18"/>
        <v>0.44999999999999996</v>
      </c>
      <c r="AR187" s="153" t="s">
        <v>172</v>
      </c>
      <c r="AT187" s="153" t="s">
        <v>168</v>
      </c>
      <c r="AU187" s="153" t="s">
        <v>84</v>
      </c>
      <c r="AY187" s="13" t="s">
        <v>166</v>
      </c>
      <c r="BE187" s="154">
        <f t="shared" si="19"/>
        <v>0</v>
      </c>
      <c r="BF187" s="154">
        <f t="shared" si="20"/>
        <v>0</v>
      </c>
      <c r="BG187" s="154">
        <f t="shared" si="21"/>
        <v>0</v>
      </c>
      <c r="BH187" s="154">
        <f t="shared" si="22"/>
        <v>0</v>
      </c>
      <c r="BI187" s="154">
        <f t="shared" si="23"/>
        <v>0</v>
      </c>
      <c r="BJ187" s="13" t="s">
        <v>82</v>
      </c>
      <c r="BK187" s="154">
        <f t="shared" si="24"/>
        <v>0</v>
      </c>
      <c r="BL187" s="13" t="s">
        <v>172</v>
      </c>
      <c r="BM187" s="153" t="s">
        <v>304</v>
      </c>
    </row>
    <row r="188" spans="2:65" s="1" customFormat="1" ht="24.2" customHeight="1">
      <c r="B188" s="112"/>
      <c r="C188" s="142" t="s">
        <v>305</v>
      </c>
      <c r="D188" s="142" t="s">
        <v>168</v>
      </c>
      <c r="E188" s="143" t="s">
        <v>306</v>
      </c>
      <c r="F188" s="144" t="s">
        <v>307</v>
      </c>
      <c r="G188" s="145" t="s">
        <v>295</v>
      </c>
      <c r="H188" s="146">
        <v>23.5</v>
      </c>
      <c r="I188" s="147"/>
      <c r="J188" s="148">
        <f t="shared" si="15"/>
        <v>0</v>
      </c>
      <c r="K188" s="149"/>
      <c r="L188" s="28"/>
      <c r="M188" s="150" t="s">
        <v>1</v>
      </c>
      <c r="N188" s="111" t="s">
        <v>39</v>
      </c>
      <c r="P188" s="151">
        <f t="shared" si="16"/>
        <v>0</v>
      </c>
      <c r="Q188" s="151">
        <v>0</v>
      </c>
      <c r="R188" s="151">
        <f t="shared" si="17"/>
        <v>0</v>
      </c>
      <c r="S188" s="151">
        <v>8.1000000000000003E-2</v>
      </c>
      <c r="T188" s="152">
        <f t="shared" si="18"/>
        <v>1.9035</v>
      </c>
      <c r="AR188" s="153" t="s">
        <v>172</v>
      </c>
      <c r="AT188" s="153" t="s">
        <v>168</v>
      </c>
      <c r="AU188" s="153" t="s">
        <v>84</v>
      </c>
      <c r="AY188" s="13" t="s">
        <v>166</v>
      </c>
      <c r="BE188" s="154">
        <f t="shared" si="19"/>
        <v>0</v>
      </c>
      <c r="BF188" s="154">
        <f t="shared" si="20"/>
        <v>0</v>
      </c>
      <c r="BG188" s="154">
        <f t="shared" si="21"/>
        <v>0</v>
      </c>
      <c r="BH188" s="154">
        <f t="shared" si="22"/>
        <v>0</v>
      </c>
      <c r="BI188" s="154">
        <f t="shared" si="23"/>
        <v>0</v>
      </c>
      <c r="BJ188" s="13" t="s">
        <v>82</v>
      </c>
      <c r="BK188" s="154">
        <f t="shared" si="24"/>
        <v>0</v>
      </c>
      <c r="BL188" s="13" t="s">
        <v>172</v>
      </c>
      <c r="BM188" s="153" t="s">
        <v>308</v>
      </c>
    </row>
    <row r="189" spans="2:65" s="1" customFormat="1" ht="24.2" customHeight="1">
      <c r="B189" s="112"/>
      <c r="C189" s="142" t="s">
        <v>309</v>
      </c>
      <c r="D189" s="142" t="s">
        <v>168</v>
      </c>
      <c r="E189" s="143" t="s">
        <v>310</v>
      </c>
      <c r="F189" s="144" t="s">
        <v>311</v>
      </c>
      <c r="G189" s="145" t="s">
        <v>295</v>
      </c>
      <c r="H189" s="146">
        <v>90</v>
      </c>
      <c r="I189" s="147"/>
      <c r="J189" s="148">
        <f t="shared" si="15"/>
        <v>0</v>
      </c>
      <c r="K189" s="149"/>
      <c r="L189" s="28"/>
      <c r="M189" s="150" t="s">
        <v>1</v>
      </c>
      <c r="N189" s="111" t="s">
        <v>39</v>
      </c>
      <c r="P189" s="151">
        <f t="shared" si="16"/>
        <v>0</v>
      </c>
      <c r="Q189" s="151">
        <v>0</v>
      </c>
      <c r="R189" s="151">
        <f t="shared" si="17"/>
        <v>0</v>
      </c>
      <c r="S189" s="151">
        <v>2.1999999999999999E-2</v>
      </c>
      <c r="T189" s="152">
        <f t="shared" si="18"/>
        <v>1.98</v>
      </c>
      <c r="AR189" s="153" t="s">
        <v>172</v>
      </c>
      <c r="AT189" s="153" t="s">
        <v>168</v>
      </c>
      <c r="AU189" s="153" t="s">
        <v>84</v>
      </c>
      <c r="AY189" s="13" t="s">
        <v>166</v>
      </c>
      <c r="BE189" s="154">
        <f t="shared" si="19"/>
        <v>0</v>
      </c>
      <c r="BF189" s="154">
        <f t="shared" si="20"/>
        <v>0</v>
      </c>
      <c r="BG189" s="154">
        <f t="shared" si="21"/>
        <v>0</v>
      </c>
      <c r="BH189" s="154">
        <f t="shared" si="22"/>
        <v>0</v>
      </c>
      <c r="BI189" s="154">
        <f t="shared" si="23"/>
        <v>0</v>
      </c>
      <c r="BJ189" s="13" t="s">
        <v>82</v>
      </c>
      <c r="BK189" s="154">
        <f t="shared" si="24"/>
        <v>0</v>
      </c>
      <c r="BL189" s="13" t="s">
        <v>172</v>
      </c>
      <c r="BM189" s="153" t="s">
        <v>312</v>
      </c>
    </row>
    <row r="190" spans="2:65" s="1" customFormat="1" ht="24.2" customHeight="1">
      <c r="B190" s="112"/>
      <c r="C190" s="142" t="s">
        <v>313</v>
      </c>
      <c r="D190" s="142" t="s">
        <v>168</v>
      </c>
      <c r="E190" s="143" t="s">
        <v>314</v>
      </c>
      <c r="F190" s="144" t="s">
        <v>315</v>
      </c>
      <c r="G190" s="145" t="s">
        <v>295</v>
      </c>
      <c r="H190" s="146">
        <v>16</v>
      </c>
      <c r="I190" s="147"/>
      <c r="J190" s="148">
        <f t="shared" si="15"/>
        <v>0</v>
      </c>
      <c r="K190" s="149"/>
      <c r="L190" s="28"/>
      <c r="M190" s="150" t="s">
        <v>1</v>
      </c>
      <c r="N190" s="111" t="s">
        <v>39</v>
      </c>
      <c r="P190" s="151">
        <f t="shared" si="16"/>
        <v>0</v>
      </c>
      <c r="Q190" s="151">
        <v>0</v>
      </c>
      <c r="R190" s="151">
        <f t="shared" si="17"/>
        <v>0</v>
      </c>
      <c r="S190" s="151">
        <v>0.13200000000000001</v>
      </c>
      <c r="T190" s="152">
        <f t="shared" si="18"/>
        <v>2.1120000000000001</v>
      </c>
      <c r="AR190" s="153" t="s">
        <v>172</v>
      </c>
      <c r="AT190" s="153" t="s">
        <v>168</v>
      </c>
      <c r="AU190" s="153" t="s">
        <v>84</v>
      </c>
      <c r="AY190" s="13" t="s">
        <v>166</v>
      </c>
      <c r="BE190" s="154">
        <f t="shared" si="19"/>
        <v>0</v>
      </c>
      <c r="BF190" s="154">
        <f t="shared" si="20"/>
        <v>0</v>
      </c>
      <c r="BG190" s="154">
        <f t="shared" si="21"/>
        <v>0</v>
      </c>
      <c r="BH190" s="154">
        <f t="shared" si="22"/>
        <v>0</v>
      </c>
      <c r="BI190" s="154">
        <f t="shared" si="23"/>
        <v>0</v>
      </c>
      <c r="BJ190" s="13" t="s">
        <v>82</v>
      </c>
      <c r="BK190" s="154">
        <f t="shared" si="24"/>
        <v>0</v>
      </c>
      <c r="BL190" s="13" t="s">
        <v>172</v>
      </c>
      <c r="BM190" s="153" t="s">
        <v>316</v>
      </c>
    </row>
    <row r="191" spans="2:65" s="1" customFormat="1" ht="33" customHeight="1">
      <c r="B191" s="112"/>
      <c r="C191" s="142" t="s">
        <v>317</v>
      </c>
      <c r="D191" s="142" t="s">
        <v>168</v>
      </c>
      <c r="E191" s="143" t="s">
        <v>318</v>
      </c>
      <c r="F191" s="144" t="s">
        <v>319</v>
      </c>
      <c r="G191" s="145" t="s">
        <v>295</v>
      </c>
      <c r="H191" s="146">
        <v>64</v>
      </c>
      <c r="I191" s="147"/>
      <c r="J191" s="148">
        <f t="shared" si="15"/>
        <v>0</v>
      </c>
      <c r="K191" s="149"/>
      <c r="L191" s="28"/>
      <c r="M191" s="150" t="s">
        <v>1</v>
      </c>
      <c r="N191" s="111" t="s">
        <v>39</v>
      </c>
      <c r="P191" s="151">
        <f t="shared" si="16"/>
        <v>0</v>
      </c>
      <c r="Q191" s="151">
        <v>0</v>
      </c>
      <c r="R191" s="151">
        <f t="shared" si="17"/>
        <v>0</v>
      </c>
      <c r="S191" s="151">
        <v>4.3999999999999997E-2</v>
      </c>
      <c r="T191" s="152">
        <f t="shared" si="18"/>
        <v>2.8159999999999998</v>
      </c>
      <c r="AR191" s="153" t="s">
        <v>172</v>
      </c>
      <c r="AT191" s="153" t="s">
        <v>168</v>
      </c>
      <c r="AU191" s="153" t="s">
        <v>84</v>
      </c>
      <c r="AY191" s="13" t="s">
        <v>166</v>
      </c>
      <c r="BE191" s="154">
        <f t="shared" si="19"/>
        <v>0</v>
      </c>
      <c r="BF191" s="154">
        <f t="shared" si="20"/>
        <v>0</v>
      </c>
      <c r="BG191" s="154">
        <f t="shared" si="21"/>
        <v>0</v>
      </c>
      <c r="BH191" s="154">
        <f t="shared" si="22"/>
        <v>0</v>
      </c>
      <c r="BI191" s="154">
        <f t="shared" si="23"/>
        <v>0</v>
      </c>
      <c r="BJ191" s="13" t="s">
        <v>82</v>
      </c>
      <c r="BK191" s="154">
        <f t="shared" si="24"/>
        <v>0</v>
      </c>
      <c r="BL191" s="13" t="s">
        <v>172</v>
      </c>
      <c r="BM191" s="153" t="s">
        <v>320</v>
      </c>
    </row>
    <row r="192" spans="2:65" s="1" customFormat="1" ht="24.2" customHeight="1">
      <c r="B192" s="112"/>
      <c r="C192" s="142" t="s">
        <v>321</v>
      </c>
      <c r="D192" s="142" t="s">
        <v>168</v>
      </c>
      <c r="E192" s="143" t="s">
        <v>322</v>
      </c>
      <c r="F192" s="144" t="s">
        <v>323</v>
      </c>
      <c r="G192" s="145" t="s">
        <v>295</v>
      </c>
      <c r="H192" s="146">
        <v>16</v>
      </c>
      <c r="I192" s="147"/>
      <c r="J192" s="148">
        <f t="shared" si="15"/>
        <v>0</v>
      </c>
      <c r="K192" s="149"/>
      <c r="L192" s="28"/>
      <c r="M192" s="150" t="s">
        <v>1</v>
      </c>
      <c r="N192" s="111" t="s">
        <v>39</v>
      </c>
      <c r="P192" s="151">
        <f t="shared" si="16"/>
        <v>0</v>
      </c>
      <c r="Q192" s="151">
        <v>0</v>
      </c>
      <c r="R192" s="151">
        <f t="shared" si="17"/>
        <v>0</v>
      </c>
      <c r="S192" s="151">
        <v>0.16500000000000001</v>
      </c>
      <c r="T192" s="152">
        <f t="shared" si="18"/>
        <v>2.64</v>
      </c>
      <c r="AR192" s="153" t="s">
        <v>172</v>
      </c>
      <c r="AT192" s="153" t="s">
        <v>168</v>
      </c>
      <c r="AU192" s="153" t="s">
        <v>84</v>
      </c>
      <c r="AY192" s="13" t="s">
        <v>166</v>
      </c>
      <c r="BE192" s="154">
        <f t="shared" si="19"/>
        <v>0</v>
      </c>
      <c r="BF192" s="154">
        <f t="shared" si="20"/>
        <v>0</v>
      </c>
      <c r="BG192" s="154">
        <f t="shared" si="21"/>
        <v>0</v>
      </c>
      <c r="BH192" s="154">
        <f t="shared" si="22"/>
        <v>0</v>
      </c>
      <c r="BI192" s="154">
        <f t="shared" si="23"/>
        <v>0</v>
      </c>
      <c r="BJ192" s="13" t="s">
        <v>82</v>
      </c>
      <c r="BK192" s="154">
        <f t="shared" si="24"/>
        <v>0</v>
      </c>
      <c r="BL192" s="13" t="s">
        <v>172</v>
      </c>
      <c r="BM192" s="153" t="s">
        <v>324</v>
      </c>
    </row>
    <row r="193" spans="2:65" s="1" customFormat="1" ht="33" customHeight="1">
      <c r="B193" s="112"/>
      <c r="C193" s="142" t="s">
        <v>325</v>
      </c>
      <c r="D193" s="142" t="s">
        <v>168</v>
      </c>
      <c r="E193" s="143" t="s">
        <v>326</v>
      </c>
      <c r="F193" s="144" t="s">
        <v>327</v>
      </c>
      <c r="G193" s="145" t="s">
        <v>295</v>
      </c>
      <c r="H193" s="146">
        <v>32</v>
      </c>
      <c r="I193" s="147"/>
      <c r="J193" s="148">
        <f t="shared" si="15"/>
        <v>0</v>
      </c>
      <c r="K193" s="149"/>
      <c r="L193" s="28"/>
      <c r="M193" s="150" t="s">
        <v>1</v>
      </c>
      <c r="N193" s="111" t="s">
        <v>39</v>
      </c>
      <c r="P193" s="151">
        <f t="shared" si="16"/>
        <v>0</v>
      </c>
      <c r="Q193" s="151">
        <v>0</v>
      </c>
      <c r="R193" s="151">
        <f t="shared" si="17"/>
        <v>0</v>
      </c>
      <c r="S193" s="151">
        <v>5.5E-2</v>
      </c>
      <c r="T193" s="152">
        <f t="shared" si="18"/>
        <v>1.76</v>
      </c>
      <c r="AR193" s="153" t="s">
        <v>172</v>
      </c>
      <c r="AT193" s="153" t="s">
        <v>168</v>
      </c>
      <c r="AU193" s="153" t="s">
        <v>84</v>
      </c>
      <c r="AY193" s="13" t="s">
        <v>166</v>
      </c>
      <c r="BE193" s="154">
        <f t="shared" si="19"/>
        <v>0</v>
      </c>
      <c r="BF193" s="154">
        <f t="shared" si="20"/>
        <v>0</v>
      </c>
      <c r="BG193" s="154">
        <f t="shared" si="21"/>
        <v>0</v>
      </c>
      <c r="BH193" s="154">
        <f t="shared" si="22"/>
        <v>0</v>
      </c>
      <c r="BI193" s="154">
        <f t="shared" si="23"/>
        <v>0</v>
      </c>
      <c r="BJ193" s="13" t="s">
        <v>82</v>
      </c>
      <c r="BK193" s="154">
        <f t="shared" si="24"/>
        <v>0</v>
      </c>
      <c r="BL193" s="13" t="s">
        <v>172</v>
      </c>
      <c r="BM193" s="153" t="s">
        <v>328</v>
      </c>
    </row>
    <row r="194" spans="2:65" s="1" customFormat="1" ht="24.2" customHeight="1">
      <c r="B194" s="112"/>
      <c r="C194" s="142" t="s">
        <v>329</v>
      </c>
      <c r="D194" s="142" t="s">
        <v>168</v>
      </c>
      <c r="E194" s="143" t="s">
        <v>330</v>
      </c>
      <c r="F194" s="144" t="s">
        <v>331</v>
      </c>
      <c r="G194" s="145" t="s">
        <v>295</v>
      </c>
      <c r="H194" s="146">
        <v>25</v>
      </c>
      <c r="I194" s="147"/>
      <c r="J194" s="148">
        <f t="shared" si="15"/>
        <v>0</v>
      </c>
      <c r="K194" s="149"/>
      <c r="L194" s="28"/>
      <c r="M194" s="150" t="s">
        <v>1</v>
      </c>
      <c r="N194" s="111" t="s">
        <v>39</v>
      </c>
      <c r="P194" s="151">
        <f t="shared" si="16"/>
        <v>0</v>
      </c>
      <c r="Q194" s="151">
        <v>0</v>
      </c>
      <c r="R194" s="151">
        <f t="shared" si="17"/>
        <v>0</v>
      </c>
      <c r="S194" s="151">
        <v>3.0000000000000001E-3</v>
      </c>
      <c r="T194" s="152">
        <f t="shared" si="18"/>
        <v>7.4999999999999997E-2</v>
      </c>
      <c r="AR194" s="153" t="s">
        <v>172</v>
      </c>
      <c r="AT194" s="153" t="s">
        <v>168</v>
      </c>
      <c r="AU194" s="153" t="s">
        <v>84</v>
      </c>
      <c r="AY194" s="13" t="s">
        <v>166</v>
      </c>
      <c r="BE194" s="154">
        <f t="shared" si="19"/>
        <v>0</v>
      </c>
      <c r="BF194" s="154">
        <f t="shared" si="20"/>
        <v>0</v>
      </c>
      <c r="BG194" s="154">
        <f t="shared" si="21"/>
        <v>0</v>
      </c>
      <c r="BH194" s="154">
        <f t="shared" si="22"/>
        <v>0</v>
      </c>
      <c r="BI194" s="154">
        <f t="shared" si="23"/>
        <v>0</v>
      </c>
      <c r="BJ194" s="13" t="s">
        <v>82</v>
      </c>
      <c r="BK194" s="154">
        <f t="shared" si="24"/>
        <v>0</v>
      </c>
      <c r="BL194" s="13" t="s">
        <v>172</v>
      </c>
      <c r="BM194" s="153" t="s">
        <v>332</v>
      </c>
    </row>
    <row r="195" spans="2:65" s="1" customFormat="1" ht="24.2" customHeight="1">
      <c r="B195" s="112"/>
      <c r="C195" s="142" t="s">
        <v>333</v>
      </c>
      <c r="D195" s="142" t="s">
        <v>168</v>
      </c>
      <c r="E195" s="143" t="s">
        <v>334</v>
      </c>
      <c r="F195" s="144" t="s">
        <v>335</v>
      </c>
      <c r="G195" s="145" t="s">
        <v>295</v>
      </c>
      <c r="H195" s="146">
        <v>2.5</v>
      </c>
      <c r="I195" s="147"/>
      <c r="J195" s="148">
        <f t="shared" si="15"/>
        <v>0</v>
      </c>
      <c r="K195" s="149"/>
      <c r="L195" s="28"/>
      <c r="M195" s="150" t="s">
        <v>1</v>
      </c>
      <c r="N195" s="111" t="s">
        <v>39</v>
      </c>
      <c r="P195" s="151">
        <f t="shared" si="16"/>
        <v>0</v>
      </c>
      <c r="Q195" s="151">
        <v>1.47E-3</v>
      </c>
      <c r="R195" s="151">
        <f t="shared" si="17"/>
        <v>3.6749999999999999E-3</v>
      </c>
      <c r="S195" s="151">
        <v>3.9E-2</v>
      </c>
      <c r="T195" s="152">
        <f t="shared" si="18"/>
        <v>9.7500000000000003E-2</v>
      </c>
      <c r="AR195" s="153" t="s">
        <v>172</v>
      </c>
      <c r="AT195" s="153" t="s">
        <v>168</v>
      </c>
      <c r="AU195" s="153" t="s">
        <v>84</v>
      </c>
      <c r="AY195" s="13" t="s">
        <v>166</v>
      </c>
      <c r="BE195" s="154">
        <f t="shared" si="19"/>
        <v>0</v>
      </c>
      <c r="BF195" s="154">
        <f t="shared" si="20"/>
        <v>0</v>
      </c>
      <c r="BG195" s="154">
        <f t="shared" si="21"/>
        <v>0</v>
      </c>
      <c r="BH195" s="154">
        <f t="shared" si="22"/>
        <v>0</v>
      </c>
      <c r="BI195" s="154">
        <f t="shared" si="23"/>
        <v>0</v>
      </c>
      <c r="BJ195" s="13" t="s">
        <v>82</v>
      </c>
      <c r="BK195" s="154">
        <f t="shared" si="24"/>
        <v>0</v>
      </c>
      <c r="BL195" s="13" t="s">
        <v>172</v>
      </c>
      <c r="BM195" s="153" t="s">
        <v>336</v>
      </c>
    </row>
    <row r="196" spans="2:65" s="1" customFormat="1" ht="24.2" customHeight="1">
      <c r="B196" s="112"/>
      <c r="C196" s="142" t="s">
        <v>337</v>
      </c>
      <c r="D196" s="142" t="s">
        <v>168</v>
      </c>
      <c r="E196" s="143" t="s">
        <v>338</v>
      </c>
      <c r="F196" s="144" t="s">
        <v>339</v>
      </c>
      <c r="G196" s="145" t="s">
        <v>295</v>
      </c>
      <c r="H196" s="146">
        <v>180</v>
      </c>
      <c r="I196" s="147"/>
      <c r="J196" s="148">
        <f t="shared" si="15"/>
        <v>0</v>
      </c>
      <c r="K196" s="149"/>
      <c r="L196" s="28"/>
      <c r="M196" s="150" t="s">
        <v>1</v>
      </c>
      <c r="N196" s="111" t="s">
        <v>39</v>
      </c>
      <c r="P196" s="151">
        <f t="shared" si="16"/>
        <v>0</v>
      </c>
      <c r="Q196" s="151">
        <v>0</v>
      </c>
      <c r="R196" s="151">
        <f t="shared" si="17"/>
        <v>0</v>
      </c>
      <c r="S196" s="151">
        <v>0</v>
      </c>
      <c r="T196" s="152">
        <f t="shared" si="18"/>
        <v>0</v>
      </c>
      <c r="AR196" s="153" t="s">
        <v>172</v>
      </c>
      <c r="AT196" s="153" t="s">
        <v>168</v>
      </c>
      <c r="AU196" s="153" t="s">
        <v>84</v>
      </c>
      <c r="AY196" s="13" t="s">
        <v>166</v>
      </c>
      <c r="BE196" s="154">
        <f t="shared" si="19"/>
        <v>0</v>
      </c>
      <c r="BF196" s="154">
        <f t="shared" si="20"/>
        <v>0</v>
      </c>
      <c r="BG196" s="154">
        <f t="shared" si="21"/>
        <v>0</v>
      </c>
      <c r="BH196" s="154">
        <f t="shared" si="22"/>
        <v>0</v>
      </c>
      <c r="BI196" s="154">
        <f t="shared" si="23"/>
        <v>0</v>
      </c>
      <c r="BJ196" s="13" t="s">
        <v>82</v>
      </c>
      <c r="BK196" s="154">
        <f t="shared" si="24"/>
        <v>0</v>
      </c>
      <c r="BL196" s="13" t="s">
        <v>172</v>
      </c>
      <c r="BM196" s="153" t="s">
        <v>340</v>
      </c>
    </row>
    <row r="197" spans="2:65" s="1" customFormat="1" ht="24.2" customHeight="1">
      <c r="B197" s="112"/>
      <c r="C197" s="142" t="s">
        <v>341</v>
      </c>
      <c r="D197" s="142" t="s">
        <v>168</v>
      </c>
      <c r="E197" s="143" t="s">
        <v>342</v>
      </c>
      <c r="F197" s="144" t="s">
        <v>343</v>
      </c>
      <c r="G197" s="145" t="s">
        <v>295</v>
      </c>
      <c r="H197" s="146">
        <v>73</v>
      </c>
      <c r="I197" s="147"/>
      <c r="J197" s="148">
        <f t="shared" si="15"/>
        <v>0</v>
      </c>
      <c r="K197" s="149"/>
      <c r="L197" s="28"/>
      <c r="M197" s="150" t="s">
        <v>1</v>
      </c>
      <c r="N197" s="111" t="s">
        <v>39</v>
      </c>
      <c r="P197" s="151">
        <f t="shared" si="16"/>
        <v>0</v>
      </c>
      <c r="Q197" s="151">
        <v>1.0000000000000001E-5</v>
      </c>
      <c r="R197" s="151">
        <f t="shared" si="17"/>
        <v>7.3000000000000007E-4</v>
      </c>
      <c r="S197" s="151">
        <v>0</v>
      </c>
      <c r="T197" s="152">
        <f t="shared" si="18"/>
        <v>0</v>
      </c>
      <c r="AR197" s="153" t="s">
        <v>172</v>
      </c>
      <c r="AT197" s="153" t="s">
        <v>168</v>
      </c>
      <c r="AU197" s="153" t="s">
        <v>84</v>
      </c>
      <c r="AY197" s="13" t="s">
        <v>166</v>
      </c>
      <c r="BE197" s="154">
        <f t="shared" si="19"/>
        <v>0</v>
      </c>
      <c r="BF197" s="154">
        <f t="shared" si="20"/>
        <v>0</v>
      </c>
      <c r="BG197" s="154">
        <f t="shared" si="21"/>
        <v>0</v>
      </c>
      <c r="BH197" s="154">
        <f t="shared" si="22"/>
        <v>0</v>
      </c>
      <c r="BI197" s="154">
        <f t="shared" si="23"/>
        <v>0</v>
      </c>
      <c r="BJ197" s="13" t="s">
        <v>82</v>
      </c>
      <c r="BK197" s="154">
        <f t="shared" si="24"/>
        <v>0</v>
      </c>
      <c r="BL197" s="13" t="s">
        <v>172</v>
      </c>
      <c r="BM197" s="153" t="s">
        <v>344</v>
      </c>
    </row>
    <row r="198" spans="2:65" s="11" customFormat="1" ht="22.9" customHeight="1">
      <c r="B198" s="130"/>
      <c r="D198" s="131" t="s">
        <v>73</v>
      </c>
      <c r="E198" s="140" t="s">
        <v>345</v>
      </c>
      <c r="F198" s="140" t="s">
        <v>346</v>
      </c>
      <c r="I198" s="133"/>
      <c r="J198" s="141">
        <f>BK198</f>
        <v>0</v>
      </c>
      <c r="L198" s="130"/>
      <c r="M198" s="135"/>
      <c r="P198" s="136">
        <f>SUM(P199:P202)</f>
        <v>0</v>
      </c>
      <c r="R198" s="136">
        <f>SUM(R199:R202)</f>
        <v>0</v>
      </c>
      <c r="T198" s="137">
        <f>SUM(T199:T202)</f>
        <v>0</v>
      </c>
      <c r="AR198" s="131" t="s">
        <v>82</v>
      </c>
      <c r="AT198" s="138" t="s">
        <v>73</v>
      </c>
      <c r="AU198" s="138" t="s">
        <v>82</v>
      </c>
      <c r="AY198" s="131" t="s">
        <v>166</v>
      </c>
      <c r="BK198" s="139">
        <f>SUM(BK199:BK202)</f>
        <v>0</v>
      </c>
    </row>
    <row r="199" spans="2:65" s="1" customFormat="1" ht="24.2" customHeight="1">
      <c r="B199" s="112"/>
      <c r="C199" s="142" t="s">
        <v>347</v>
      </c>
      <c r="D199" s="142" t="s">
        <v>168</v>
      </c>
      <c r="E199" s="143" t="s">
        <v>348</v>
      </c>
      <c r="F199" s="144" t="s">
        <v>349</v>
      </c>
      <c r="G199" s="145" t="s">
        <v>177</v>
      </c>
      <c r="H199" s="146">
        <v>39.801000000000002</v>
      </c>
      <c r="I199" s="147"/>
      <c r="J199" s="148">
        <f>ROUND(I199*H199,2)</f>
        <v>0</v>
      </c>
      <c r="K199" s="149"/>
      <c r="L199" s="28"/>
      <c r="M199" s="150" t="s">
        <v>1</v>
      </c>
      <c r="N199" s="111" t="s">
        <v>39</v>
      </c>
      <c r="P199" s="151">
        <f>O199*H199</f>
        <v>0</v>
      </c>
      <c r="Q199" s="151">
        <v>0</v>
      </c>
      <c r="R199" s="151">
        <f>Q199*H199</f>
        <v>0</v>
      </c>
      <c r="S199" s="151">
        <v>0</v>
      </c>
      <c r="T199" s="152">
        <f>S199*H199</f>
        <v>0</v>
      </c>
      <c r="AR199" s="153" t="s">
        <v>172</v>
      </c>
      <c r="AT199" s="153" t="s">
        <v>168</v>
      </c>
      <c r="AU199" s="153" t="s">
        <v>84</v>
      </c>
      <c r="AY199" s="13" t="s">
        <v>166</v>
      </c>
      <c r="BE199" s="154">
        <f>IF(N199="základní",J199,0)</f>
        <v>0</v>
      </c>
      <c r="BF199" s="154">
        <f>IF(N199="snížená",J199,0)</f>
        <v>0</v>
      </c>
      <c r="BG199" s="154">
        <f>IF(N199="zákl. přenesená",J199,0)</f>
        <v>0</v>
      </c>
      <c r="BH199" s="154">
        <f>IF(N199="sníž. přenesená",J199,0)</f>
        <v>0</v>
      </c>
      <c r="BI199" s="154">
        <f>IF(N199="nulová",J199,0)</f>
        <v>0</v>
      </c>
      <c r="BJ199" s="13" t="s">
        <v>82</v>
      </c>
      <c r="BK199" s="154">
        <f>ROUND(I199*H199,2)</f>
        <v>0</v>
      </c>
      <c r="BL199" s="13" t="s">
        <v>172</v>
      </c>
      <c r="BM199" s="153" t="s">
        <v>350</v>
      </c>
    </row>
    <row r="200" spans="2:65" s="1" customFormat="1" ht="24.2" customHeight="1">
      <c r="B200" s="112"/>
      <c r="C200" s="142" t="s">
        <v>351</v>
      </c>
      <c r="D200" s="142" t="s">
        <v>168</v>
      </c>
      <c r="E200" s="143" t="s">
        <v>352</v>
      </c>
      <c r="F200" s="144" t="s">
        <v>353</v>
      </c>
      <c r="G200" s="145" t="s">
        <v>177</v>
      </c>
      <c r="H200" s="146">
        <v>398.01</v>
      </c>
      <c r="I200" s="147"/>
      <c r="J200" s="148">
        <f>ROUND(I200*H200,2)</f>
        <v>0</v>
      </c>
      <c r="K200" s="149"/>
      <c r="L200" s="28"/>
      <c r="M200" s="150" t="s">
        <v>1</v>
      </c>
      <c r="N200" s="111" t="s">
        <v>39</v>
      </c>
      <c r="P200" s="151">
        <f>O200*H200</f>
        <v>0</v>
      </c>
      <c r="Q200" s="151">
        <v>0</v>
      </c>
      <c r="R200" s="151">
        <f>Q200*H200</f>
        <v>0</v>
      </c>
      <c r="S200" s="151">
        <v>0</v>
      </c>
      <c r="T200" s="152">
        <f>S200*H200</f>
        <v>0</v>
      </c>
      <c r="AR200" s="153" t="s">
        <v>172</v>
      </c>
      <c r="AT200" s="153" t="s">
        <v>168</v>
      </c>
      <c r="AU200" s="153" t="s">
        <v>84</v>
      </c>
      <c r="AY200" s="13" t="s">
        <v>166</v>
      </c>
      <c r="BE200" s="154">
        <f>IF(N200="základní",J200,0)</f>
        <v>0</v>
      </c>
      <c r="BF200" s="154">
        <f>IF(N200="snížená",J200,0)</f>
        <v>0</v>
      </c>
      <c r="BG200" s="154">
        <f>IF(N200="zákl. přenesená",J200,0)</f>
        <v>0</v>
      </c>
      <c r="BH200" s="154">
        <f>IF(N200="sníž. přenesená",J200,0)</f>
        <v>0</v>
      </c>
      <c r="BI200" s="154">
        <f>IF(N200="nulová",J200,0)</f>
        <v>0</v>
      </c>
      <c r="BJ200" s="13" t="s">
        <v>82</v>
      </c>
      <c r="BK200" s="154">
        <f>ROUND(I200*H200,2)</f>
        <v>0</v>
      </c>
      <c r="BL200" s="13" t="s">
        <v>172</v>
      </c>
      <c r="BM200" s="153" t="s">
        <v>354</v>
      </c>
    </row>
    <row r="201" spans="2:65" s="1" customFormat="1" ht="33" customHeight="1">
      <c r="B201" s="112"/>
      <c r="C201" s="142" t="s">
        <v>355</v>
      </c>
      <c r="D201" s="142" t="s">
        <v>168</v>
      </c>
      <c r="E201" s="143" t="s">
        <v>356</v>
      </c>
      <c r="F201" s="144" t="s">
        <v>357</v>
      </c>
      <c r="G201" s="145" t="s">
        <v>177</v>
      </c>
      <c r="H201" s="146">
        <v>39.801000000000002</v>
      </c>
      <c r="I201" s="147"/>
      <c r="J201" s="148">
        <f>ROUND(I201*H201,2)</f>
        <v>0</v>
      </c>
      <c r="K201" s="149"/>
      <c r="L201" s="28"/>
      <c r="M201" s="150" t="s">
        <v>1</v>
      </c>
      <c r="N201" s="111" t="s">
        <v>39</v>
      </c>
      <c r="P201" s="151">
        <f>O201*H201</f>
        <v>0</v>
      </c>
      <c r="Q201" s="151">
        <v>0</v>
      </c>
      <c r="R201" s="151">
        <f>Q201*H201</f>
        <v>0</v>
      </c>
      <c r="S201" s="151">
        <v>0</v>
      </c>
      <c r="T201" s="152">
        <f>S201*H201</f>
        <v>0</v>
      </c>
      <c r="AR201" s="153" t="s">
        <v>172</v>
      </c>
      <c r="AT201" s="153" t="s">
        <v>168</v>
      </c>
      <c r="AU201" s="153" t="s">
        <v>84</v>
      </c>
      <c r="AY201" s="13" t="s">
        <v>166</v>
      </c>
      <c r="BE201" s="154">
        <f>IF(N201="základní",J201,0)</f>
        <v>0</v>
      </c>
      <c r="BF201" s="154">
        <f>IF(N201="snížená",J201,0)</f>
        <v>0</v>
      </c>
      <c r="BG201" s="154">
        <f>IF(N201="zákl. přenesená",J201,0)</f>
        <v>0</v>
      </c>
      <c r="BH201" s="154">
        <f>IF(N201="sníž. přenesená",J201,0)</f>
        <v>0</v>
      </c>
      <c r="BI201" s="154">
        <f>IF(N201="nulová",J201,0)</f>
        <v>0</v>
      </c>
      <c r="BJ201" s="13" t="s">
        <v>82</v>
      </c>
      <c r="BK201" s="154">
        <f>ROUND(I201*H201,2)</f>
        <v>0</v>
      </c>
      <c r="BL201" s="13" t="s">
        <v>172</v>
      </c>
      <c r="BM201" s="153" t="s">
        <v>358</v>
      </c>
    </row>
    <row r="202" spans="2:65" s="1" customFormat="1" ht="33" customHeight="1">
      <c r="B202" s="112"/>
      <c r="C202" s="142" t="s">
        <v>359</v>
      </c>
      <c r="D202" s="142" t="s">
        <v>168</v>
      </c>
      <c r="E202" s="143" t="s">
        <v>360</v>
      </c>
      <c r="F202" s="144" t="s">
        <v>361</v>
      </c>
      <c r="G202" s="145" t="s">
        <v>177</v>
      </c>
      <c r="H202" s="146">
        <v>39.801000000000002</v>
      </c>
      <c r="I202" s="147"/>
      <c r="J202" s="148">
        <f>ROUND(I202*H202,2)</f>
        <v>0</v>
      </c>
      <c r="K202" s="149"/>
      <c r="L202" s="28"/>
      <c r="M202" s="150" t="s">
        <v>1</v>
      </c>
      <c r="N202" s="111" t="s">
        <v>39</v>
      </c>
      <c r="P202" s="151">
        <f>O202*H202</f>
        <v>0</v>
      </c>
      <c r="Q202" s="151">
        <v>0</v>
      </c>
      <c r="R202" s="151">
        <f>Q202*H202</f>
        <v>0</v>
      </c>
      <c r="S202" s="151">
        <v>0</v>
      </c>
      <c r="T202" s="152">
        <f>S202*H202</f>
        <v>0</v>
      </c>
      <c r="AR202" s="153" t="s">
        <v>172</v>
      </c>
      <c r="AT202" s="153" t="s">
        <v>168</v>
      </c>
      <c r="AU202" s="153" t="s">
        <v>84</v>
      </c>
      <c r="AY202" s="13" t="s">
        <v>166</v>
      </c>
      <c r="BE202" s="154">
        <f>IF(N202="základní",J202,0)</f>
        <v>0</v>
      </c>
      <c r="BF202" s="154">
        <f>IF(N202="snížená",J202,0)</f>
        <v>0</v>
      </c>
      <c r="BG202" s="154">
        <f>IF(N202="zákl. přenesená",J202,0)</f>
        <v>0</v>
      </c>
      <c r="BH202" s="154">
        <f>IF(N202="sníž. přenesená",J202,0)</f>
        <v>0</v>
      </c>
      <c r="BI202" s="154">
        <f>IF(N202="nulová",J202,0)</f>
        <v>0</v>
      </c>
      <c r="BJ202" s="13" t="s">
        <v>82</v>
      </c>
      <c r="BK202" s="154">
        <f>ROUND(I202*H202,2)</f>
        <v>0</v>
      </c>
      <c r="BL202" s="13" t="s">
        <v>172</v>
      </c>
      <c r="BM202" s="153" t="s">
        <v>362</v>
      </c>
    </row>
    <row r="203" spans="2:65" s="11" customFormat="1" ht="22.9" customHeight="1">
      <c r="B203" s="130"/>
      <c r="D203" s="131" t="s">
        <v>73</v>
      </c>
      <c r="E203" s="140" t="s">
        <v>363</v>
      </c>
      <c r="F203" s="140" t="s">
        <v>364</v>
      </c>
      <c r="I203" s="133"/>
      <c r="J203" s="141">
        <f>BK203</f>
        <v>0</v>
      </c>
      <c r="L203" s="130"/>
      <c r="M203" s="135"/>
      <c r="P203" s="136">
        <f>P204</f>
        <v>0</v>
      </c>
      <c r="R203" s="136">
        <f>R204</f>
        <v>0</v>
      </c>
      <c r="T203" s="137">
        <f>T204</f>
        <v>0</v>
      </c>
      <c r="AR203" s="131" t="s">
        <v>82</v>
      </c>
      <c r="AT203" s="138" t="s">
        <v>73</v>
      </c>
      <c r="AU203" s="138" t="s">
        <v>82</v>
      </c>
      <c r="AY203" s="131" t="s">
        <v>166</v>
      </c>
      <c r="BK203" s="139">
        <f>BK204</f>
        <v>0</v>
      </c>
    </row>
    <row r="204" spans="2:65" s="1" customFormat="1" ht="21.75" customHeight="1">
      <c r="B204" s="112"/>
      <c r="C204" s="142" t="s">
        <v>365</v>
      </c>
      <c r="D204" s="142" t="s">
        <v>168</v>
      </c>
      <c r="E204" s="143" t="s">
        <v>366</v>
      </c>
      <c r="F204" s="144" t="s">
        <v>367</v>
      </c>
      <c r="G204" s="145" t="s">
        <v>177</v>
      </c>
      <c r="H204" s="146">
        <v>39.011000000000003</v>
      </c>
      <c r="I204" s="147"/>
      <c r="J204" s="148">
        <f>ROUND(I204*H204,2)</f>
        <v>0</v>
      </c>
      <c r="K204" s="149"/>
      <c r="L204" s="28"/>
      <c r="M204" s="150" t="s">
        <v>1</v>
      </c>
      <c r="N204" s="111" t="s">
        <v>39</v>
      </c>
      <c r="P204" s="151">
        <f>O204*H204</f>
        <v>0</v>
      </c>
      <c r="Q204" s="151">
        <v>0</v>
      </c>
      <c r="R204" s="151">
        <f>Q204*H204</f>
        <v>0</v>
      </c>
      <c r="S204" s="151">
        <v>0</v>
      </c>
      <c r="T204" s="152">
        <f>S204*H204</f>
        <v>0</v>
      </c>
      <c r="AR204" s="153" t="s">
        <v>172</v>
      </c>
      <c r="AT204" s="153" t="s">
        <v>168</v>
      </c>
      <c r="AU204" s="153" t="s">
        <v>84</v>
      </c>
      <c r="AY204" s="13" t="s">
        <v>166</v>
      </c>
      <c r="BE204" s="154">
        <f>IF(N204="základní",J204,0)</f>
        <v>0</v>
      </c>
      <c r="BF204" s="154">
        <f>IF(N204="snížená",J204,0)</f>
        <v>0</v>
      </c>
      <c r="BG204" s="154">
        <f>IF(N204="zákl. přenesená",J204,0)</f>
        <v>0</v>
      </c>
      <c r="BH204" s="154">
        <f>IF(N204="sníž. přenesená",J204,0)</f>
        <v>0</v>
      </c>
      <c r="BI204" s="154">
        <f>IF(N204="nulová",J204,0)</f>
        <v>0</v>
      </c>
      <c r="BJ204" s="13" t="s">
        <v>82</v>
      </c>
      <c r="BK204" s="154">
        <f>ROUND(I204*H204,2)</f>
        <v>0</v>
      </c>
      <c r="BL204" s="13" t="s">
        <v>172</v>
      </c>
      <c r="BM204" s="153" t="s">
        <v>368</v>
      </c>
    </row>
    <row r="205" spans="2:65" s="11" customFormat="1" ht="25.9" customHeight="1">
      <c r="B205" s="130"/>
      <c r="D205" s="131" t="s">
        <v>73</v>
      </c>
      <c r="E205" s="132" t="s">
        <v>369</v>
      </c>
      <c r="F205" s="132" t="s">
        <v>370</v>
      </c>
      <c r="I205" s="133"/>
      <c r="J205" s="134">
        <f>BK205</f>
        <v>0</v>
      </c>
      <c r="L205" s="130"/>
      <c r="M205" s="135"/>
      <c r="P205" s="136">
        <f>P206+P214+P216+P218+P235+P257+P259+P272+P285+P296</f>
        <v>0</v>
      </c>
      <c r="R205" s="136">
        <f>R206+R214+R216+R218+R235+R257+R259+R272+R285+R296</f>
        <v>7.9562326399999996</v>
      </c>
      <c r="T205" s="137">
        <f>T206+T214+T216+T218+T235+T257+T259+T272+T285+T296</f>
        <v>4.084010000000001</v>
      </c>
      <c r="AR205" s="131" t="s">
        <v>84</v>
      </c>
      <c r="AT205" s="138" t="s">
        <v>73</v>
      </c>
      <c r="AU205" s="138" t="s">
        <v>74</v>
      </c>
      <c r="AY205" s="131" t="s">
        <v>166</v>
      </c>
      <c r="BK205" s="139">
        <f>BK206+BK214+BK216+BK218+BK235+BK257+BK259+BK272+BK285+BK296</f>
        <v>0</v>
      </c>
    </row>
    <row r="206" spans="2:65" s="11" customFormat="1" ht="22.9" customHeight="1">
      <c r="B206" s="130"/>
      <c r="D206" s="131" t="s">
        <v>73</v>
      </c>
      <c r="E206" s="140" t="s">
        <v>371</v>
      </c>
      <c r="F206" s="140" t="s">
        <v>372</v>
      </c>
      <c r="I206" s="133"/>
      <c r="J206" s="141">
        <f>BK206</f>
        <v>0</v>
      </c>
      <c r="L206" s="130"/>
      <c r="M206" s="135"/>
      <c r="P206" s="136">
        <f>SUM(P207:P213)</f>
        <v>0</v>
      </c>
      <c r="R206" s="136">
        <f>SUM(R207:R213)</f>
        <v>0.18324199999999996</v>
      </c>
      <c r="T206" s="137">
        <f>SUM(T207:T213)</f>
        <v>0.13749999999999998</v>
      </c>
      <c r="AR206" s="131" t="s">
        <v>84</v>
      </c>
      <c r="AT206" s="138" t="s">
        <v>73</v>
      </c>
      <c r="AU206" s="138" t="s">
        <v>82</v>
      </c>
      <c r="AY206" s="131" t="s">
        <v>166</v>
      </c>
      <c r="BK206" s="139">
        <f>SUM(BK207:BK213)</f>
        <v>0</v>
      </c>
    </row>
    <row r="207" spans="2:65" s="1" customFormat="1" ht="24.2" customHeight="1">
      <c r="B207" s="112"/>
      <c r="C207" s="142" t="s">
        <v>373</v>
      </c>
      <c r="D207" s="142" t="s">
        <v>168</v>
      </c>
      <c r="E207" s="143" t="s">
        <v>374</v>
      </c>
      <c r="F207" s="144" t="s">
        <v>375</v>
      </c>
      <c r="G207" s="145" t="s">
        <v>196</v>
      </c>
      <c r="H207" s="146">
        <v>15.7</v>
      </c>
      <c r="I207" s="147"/>
      <c r="J207" s="148">
        <f t="shared" ref="J207:J213" si="25">ROUND(I207*H207,2)</f>
        <v>0</v>
      </c>
      <c r="K207" s="149"/>
      <c r="L207" s="28"/>
      <c r="M207" s="150" t="s">
        <v>1</v>
      </c>
      <c r="N207" s="111" t="s">
        <v>39</v>
      </c>
      <c r="P207" s="151">
        <f t="shared" ref="P207:P213" si="26">O207*H207</f>
        <v>0</v>
      </c>
      <c r="Q207" s="151">
        <v>0</v>
      </c>
      <c r="R207" s="151">
        <f t="shared" ref="R207:R213" si="27">Q207*H207</f>
        <v>0</v>
      </c>
      <c r="S207" s="151">
        <v>0</v>
      </c>
      <c r="T207" s="152">
        <f t="shared" ref="T207:T213" si="28">S207*H207</f>
        <v>0</v>
      </c>
      <c r="AR207" s="153" t="s">
        <v>234</v>
      </c>
      <c r="AT207" s="153" t="s">
        <v>168</v>
      </c>
      <c r="AU207" s="153" t="s">
        <v>84</v>
      </c>
      <c r="AY207" s="13" t="s">
        <v>166</v>
      </c>
      <c r="BE207" s="154">
        <f t="shared" ref="BE207:BE213" si="29">IF(N207="základní",J207,0)</f>
        <v>0</v>
      </c>
      <c r="BF207" s="154">
        <f t="shared" ref="BF207:BF213" si="30">IF(N207="snížená",J207,0)</f>
        <v>0</v>
      </c>
      <c r="BG207" s="154">
        <f t="shared" ref="BG207:BG213" si="31">IF(N207="zákl. přenesená",J207,0)</f>
        <v>0</v>
      </c>
      <c r="BH207" s="154">
        <f t="shared" ref="BH207:BH213" si="32">IF(N207="sníž. přenesená",J207,0)</f>
        <v>0</v>
      </c>
      <c r="BI207" s="154">
        <f t="shared" ref="BI207:BI213" si="33">IF(N207="nulová",J207,0)</f>
        <v>0</v>
      </c>
      <c r="BJ207" s="13" t="s">
        <v>82</v>
      </c>
      <c r="BK207" s="154">
        <f t="shared" ref="BK207:BK213" si="34">ROUND(I207*H207,2)</f>
        <v>0</v>
      </c>
      <c r="BL207" s="13" t="s">
        <v>234</v>
      </c>
      <c r="BM207" s="153" t="s">
        <v>376</v>
      </c>
    </row>
    <row r="208" spans="2:65" s="1" customFormat="1" ht="16.5" customHeight="1">
      <c r="B208" s="112"/>
      <c r="C208" s="155" t="s">
        <v>377</v>
      </c>
      <c r="D208" s="155" t="s">
        <v>174</v>
      </c>
      <c r="E208" s="156" t="s">
        <v>378</v>
      </c>
      <c r="F208" s="157" t="s">
        <v>379</v>
      </c>
      <c r="G208" s="158" t="s">
        <v>177</v>
      </c>
      <c r="H208" s="159">
        <v>6.0000000000000001E-3</v>
      </c>
      <c r="I208" s="160"/>
      <c r="J208" s="161">
        <f t="shared" si="25"/>
        <v>0</v>
      </c>
      <c r="K208" s="162"/>
      <c r="L208" s="163"/>
      <c r="M208" s="164" t="s">
        <v>1</v>
      </c>
      <c r="N208" s="165" t="s">
        <v>39</v>
      </c>
      <c r="P208" s="151">
        <f t="shared" si="26"/>
        <v>0</v>
      </c>
      <c r="Q208" s="151">
        <v>1</v>
      </c>
      <c r="R208" s="151">
        <f t="shared" si="27"/>
        <v>6.0000000000000001E-3</v>
      </c>
      <c r="S208" s="151">
        <v>0</v>
      </c>
      <c r="T208" s="152">
        <f t="shared" si="28"/>
        <v>0</v>
      </c>
      <c r="AR208" s="153" t="s">
        <v>301</v>
      </c>
      <c r="AT208" s="153" t="s">
        <v>174</v>
      </c>
      <c r="AU208" s="153" t="s">
        <v>84</v>
      </c>
      <c r="AY208" s="13" t="s">
        <v>166</v>
      </c>
      <c r="BE208" s="154">
        <f t="shared" si="29"/>
        <v>0</v>
      </c>
      <c r="BF208" s="154">
        <f t="shared" si="30"/>
        <v>0</v>
      </c>
      <c r="BG208" s="154">
        <f t="shared" si="31"/>
        <v>0</v>
      </c>
      <c r="BH208" s="154">
        <f t="shared" si="32"/>
        <v>0</v>
      </c>
      <c r="BI208" s="154">
        <f t="shared" si="33"/>
        <v>0</v>
      </c>
      <c r="BJ208" s="13" t="s">
        <v>82</v>
      </c>
      <c r="BK208" s="154">
        <f t="shared" si="34"/>
        <v>0</v>
      </c>
      <c r="BL208" s="13" t="s">
        <v>234</v>
      </c>
      <c r="BM208" s="153" t="s">
        <v>380</v>
      </c>
    </row>
    <row r="209" spans="2:65" s="1" customFormat="1" ht="24.2" customHeight="1">
      <c r="B209" s="112"/>
      <c r="C209" s="142" t="s">
        <v>381</v>
      </c>
      <c r="D209" s="142" t="s">
        <v>168</v>
      </c>
      <c r="E209" s="143" t="s">
        <v>382</v>
      </c>
      <c r="F209" s="144" t="s">
        <v>383</v>
      </c>
      <c r="G209" s="145" t="s">
        <v>196</v>
      </c>
      <c r="H209" s="146">
        <v>31.4</v>
      </c>
      <c r="I209" s="147"/>
      <c r="J209" s="148">
        <f t="shared" si="25"/>
        <v>0</v>
      </c>
      <c r="K209" s="149"/>
      <c r="L209" s="28"/>
      <c r="M209" s="150" t="s">
        <v>1</v>
      </c>
      <c r="N209" s="111" t="s">
        <v>39</v>
      </c>
      <c r="P209" s="151">
        <f t="shared" si="26"/>
        <v>0</v>
      </c>
      <c r="Q209" s="151">
        <v>4.0000000000000002E-4</v>
      </c>
      <c r="R209" s="151">
        <f t="shared" si="27"/>
        <v>1.256E-2</v>
      </c>
      <c r="S209" s="151">
        <v>0</v>
      </c>
      <c r="T209" s="152">
        <f t="shared" si="28"/>
        <v>0</v>
      </c>
      <c r="AR209" s="153" t="s">
        <v>234</v>
      </c>
      <c r="AT209" s="153" t="s">
        <v>168</v>
      </c>
      <c r="AU209" s="153" t="s">
        <v>84</v>
      </c>
      <c r="AY209" s="13" t="s">
        <v>166</v>
      </c>
      <c r="BE209" s="154">
        <f t="shared" si="29"/>
        <v>0</v>
      </c>
      <c r="BF209" s="154">
        <f t="shared" si="30"/>
        <v>0</v>
      </c>
      <c r="BG209" s="154">
        <f t="shared" si="31"/>
        <v>0</v>
      </c>
      <c r="BH209" s="154">
        <f t="shared" si="32"/>
        <v>0</v>
      </c>
      <c r="BI209" s="154">
        <f t="shared" si="33"/>
        <v>0</v>
      </c>
      <c r="BJ209" s="13" t="s">
        <v>82</v>
      </c>
      <c r="BK209" s="154">
        <f t="shared" si="34"/>
        <v>0</v>
      </c>
      <c r="BL209" s="13" t="s">
        <v>234</v>
      </c>
      <c r="BM209" s="153" t="s">
        <v>384</v>
      </c>
    </row>
    <row r="210" spans="2:65" s="1" customFormat="1" ht="16.5" customHeight="1">
      <c r="B210" s="112"/>
      <c r="C210" s="155" t="s">
        <v>385</v>
      </c>
      <c r="D210" s="155" t="s">
        <v>174</v>
      </c>
      <c r="E210" s="156" t="s">
        <v>386</v>
      </c>
      <c r="F210" s="157" t="s">
        <v>387</v>
      </c>
      <c r="G210" s="158" t="s">
        <v>196</v>
      </c>
      <c r="H210" s="159">
        <v>18.297999999999998</v>
      </c>
      <c r="I210" s="160"/>
      <c r="J210" s="161">
        <f t="shared" si="25"/>
        <v>0</v>
      </c>
      <c r="K210" s="162"/>
      <c r="L210" s="163"/>
      <c r="M210" s="164" t="s">
        <v>1</v>
      </c>
      <c r="N210" s="165" t="s">
        <v>39</v>
      </c>
      <c r="P210" s="151">
        <f t="shared" si="26"/>
        <v>0</v>
      </c>
      <c r="Q210" s="151">
        <v>4.4999999999999997E-3</v>
      </c>
      <c r="R210" s="151">
        <f t="shared" si="27"/>
        <v>8.2340999999999984E-2</v>
      </c>
      <c r="S210" s="151">
        <v>0</v>
      </c>
      <c r="T210" s="152">
        <f t="shared" si="28"/>
        <v>0</v>
      </c>
      <c r="AR210" s="153" t="s">
        <v>301</v>
      </c>
      <c r="AT210" s="153" t="s">
        <v>174</v>
      </c>
      <c r="AU210" s="153" t="s">
        <v>84</v>
      </c>
      <c r="AY210" s="13" t="s">
        <v>166</v>
      </c>
      <c r="BE210" s="154">
        <f t="shared" si="29"/>
        <v>0</v>
      </c>
      <c r="BF210" s="154">
        <f t="shared" si="30"/>
        <v>0</v>
      </c>
      <c r="BG210" s="154">
        <f t="shared" si="31"/>
        <v>0</v>
      </c>
      <c r="BH210" s="154">
        <f t="shared" si="32"/>
        <v>0</v>
      </c>
      <c r="BI210" s="154">
        <f t="shared" si="33"/>
        <v>0</v>
      </c>
      <c r="BJ210" s="13" t="s">
        <v>82</v>
      </c>
      <c r="BK210" s="154">
        <f t="shared" si="34"/>
        <v>0</v>
      </c>
      <c r="BL210" s="13" t="s">
        <v>234</v>
      </c>
      <c r="BM210" s="153" t="s">
        <v>388</v>
      </c>
    </row>
    <row r="211" spans="2:65" s="1" customFormat="1" ht="16.5" customHeight="1">
      <c r="B211" s="112"/>
      <c r="C211" s="155" t="s">
        <v>389</v>
      </c>
      <c r="D211" s="155" t="s">
        <v>174</v>
      </c>
      <c r="E211" s="156" t="s">
        <v>390</v>
      </c>
      <c r="F211" s="157" t="s">
        <v>391</v>
      </c>
      <c r="G211" s="158" t="s">
        <v>196</v>
      </c>
      <c r="H211" s="159">
        <v>18.297999999999998</v>
      </c>
      <c r="I211" s="160"/>
      <c r="J211" s="161">
        <f t="shared" si="25"/>
        <v>0</v>
      </c>
      <c r="K211" s="162"/>
      <c r="L211" s="163"/>
      <c r="M211" s="164" t="s">
        <v>1</v>
      </c>
      <c r="N211" s="165" t="s">
        <v>39</v>
      </c>
      <c r="P211" s="151">
        <f t="shared" si="26"/>
        <v>0</v>
      </c>
      <c r="Q211" s="151">
        <v>4.4999999999999997E-3</v>
      </c>
      <c r="R211" s="151">
        <f t="shared" si="27"/>
        <v>8.2340999999999984E-2</v>
      </c>
      <c r="S211" s="151">
        <v>0</v>
      </c>
      <c r="T211" s="152">
        <f t="shared" si="28"/>
        <v>0</v>
      </c>
      <c r="AR211" s="153" t="s">
        <v>301</v>
      </c>
      <c r="AT211" s="153" t="s">
        <v>174</v>
      </c>
      <c r="AU211" s="153" t="s">
        <v>84</v>
      </c>
      <c r="AY211" s="13" t="s">
        <v>166</v>
      </c>
      <c r="BE211" s="154">
        <f t="shared" si="29"/>
        <v>0</v>
      </c>
      <c r="BF211" s="154">
        <f t="shared" si="30"/>
        <v>0</v>
      </c>
      <c r="BG211" s="154">
        <f t="shared" si="31"/>
        <v>0</v>
      </c>
      <c r="BH211" s="154">
        <f t="shared" si="32"/>
        <v>0</v>
      </c>
      <c r="BI211" s="154">
        <f t="shared" si="33"/>
        <v>0</v>
      </c>
      <c r="BJ211" s="13" t="s">
        <v>82</v>
      </c>
      <c r="BK211" s="154">
        <f t="shared" si="34"/>
        <v>0</v>
      </c>
      <c r="BL211" s="13" t="s">
        <v>234</v>
      </c>
      <c r="BM211" s="153" t="s">
        <v>392</v>
      </c>
    </row>
    <row r="212" spans="2:65" s="1" customFormat="1" ht="33" customHeight="1">
      <c r="B212" s="112"/>
      <c r="C212" s="142" t="s">
        <v>393</v>
      </c>
      <c r="D212" s="142" t="s">
        <v>168</v>
      </c>
      <c r="E212" s="143" t="s">
        <v>394</v>
      </c>
      <c r="F212" s="144" t="s">
        <v>395</v>
      </c>
      <c r="G212" s="145" t="s">
        <v>196</v>
      </c>
      <c r="H212" s="146">
        <v>12.5</v>
      </c>
      <c r="I212" s="147"/>
      <c r="J212" s="148">
        <f t="shared" si="25"/>
        <v>0</v>
      </c>
      <c r="K212" s="149"/>
      <c r="L212" s="28"/>
      <c r="M212" s="150" t="s">
        <v>1</v>
      </c>
      <c r="N212" s="111" t="s">
        <v>39</v>
      </c>
      <c r="P212" s="151">
        <f t="shared" si="26"/>
        <v>0</v>
      </c>
      <c r="Q212" s="151">
        <v>0</v>
      </c>
      <c r="R212" s="151">
        <f t="shared" si="27"/>
        <v>0</v>
      </c>
      <c r="S212" s="151">
        <v>1.0999999999999999E-2</v>
      </c>
      <c r="T212" s="152">
        <f t="shared" si="28"/>
        <v>0.13749999999999998</v>
      </c>
      <c r="AR212" s="153" t="s">
        <v>234</v>
      </c>
      <c r="AT212" s="153" t="s">
        <v>168</v>
      </c>
      <c r="AU212" s="153" t="s">
        <v>84</v>
      </c>
      <c r="AY212" s="13" t="s">
        <v>166</v>
      </c>
      <c r="BE212" s="154">
        <f t="shared" si="29"/>
        <v>0</v>
      </c>
      <c r="BF212" s="154">
        <f t="shared" si="30"/>
        <v>0</v>
      </c>
      <c r="BG212" s="154">
        <f t="shared" si="31"/>
        <v>0</v>
      </c>
      <c r="BH212" s="154">
        <f t="shared" si="32"/>
        <v>0</v>
      </c>
      <c r="BI212" s="154">
        <f t="shared" si="33"/>
        <v>0</v>
      </c>
      <c r="BJ212" s="13" t="s">
        <v>82</v>
      </c>
      <c r="BK212" s="154">
        <f t="shared" si="34"/>
        <v>0</v>
      </c>
      <c r="BL212" s="13" t="s">
        <v>234</v>
      </c>
      <c r="BM212" s="153" t="s">
        <v>396</v>
      </c>
    </row>
    <row r="213" spans="2:65" s="1" customFormat="1" ht="24.2" customHeight="1">
      <c r="B213" s="112"/>
      <c r="C213" s="142" t="s">
        <v>397</v>
      </c>
      <c r="D213" s="142" t="s">
        <v>168</v>
      </c>
      <c r="E213" s="143" t="s">
        <v>398</v>
      </c>
      <c r="F213" s="144" t="s">
        <v>399</v>
      </c>
      <c r="G213" s="145" t="s">
        <v>177</v>
      </c>
      <c r="H213" s="146">
        <v>0.183</v>
      </c>
      <c r="I213" s="147"/>
      <c r="J213" s="148">
        <f t="shared" si="25"/>
        <v>0</v>
      </c>
      <c r="K213" s="149"/>
      <c r="L213" s="28"/>
      <c r="M213" s="150" t="s">
        <v>1</v>
      </c>
      <c r="N213" s="111" t="s">
        <v>39</v>
      </c>
      <c r="P213" s="151">
        <f t="shared" si="26"/>
        <v>0</v>
      </c>
      <c r="Q213" s="151">
        <v>0</v>
      </c>
      <c r="R213" s="151">
        <f t="shared" si="27"/>
        <v>0</v>
      </c>
      <c r="S213" s="151">
        <v>0</v>
      </c>
      <c r="T213" s="152">
        <f t="shared" si="28"/>
        <v>0</v>
      </c>
      <c r="AR213" s="153" t="s">
        <v>234</v>
      </c>
      <c r="AT213" s="153" t="s">
        <v>168</v>
      </c>
      <c r="AU213" s="153" t="s">
        <v>84</v>
      </c>
      <c r="AY213" s="13" t="s">
        <v>166</v>
      </c>
      <c r="BE213" s="154">
        <f t="shared" si="29"/>
        <v>0</v>
      </c>
      <c r="BF213" s="154">
        <f t="shared" si="30"/>
        <v>0</v>
      </c>
      <c r="BG213" s="154">
        <f t="shared" si="31"/>
        <v>0</v>
      </c>
      <c r="BH213" s="154">
        <f t="shared" si="32"/>
        <v>0</v>
      </c>
      <c r="BI213" s="154">
        <f t="shared" si="33"/>
        <v>0</v>
      </c>
      <c r="BJ213" s="13" t="s">
        <v>82</v>
      </c>
      <c r="BK213" s="154">
        <f t="shared" si="34"/>
        <v>0</v>
      </c>
      <c r="BL213" s="13" t="s">
        <v>234</v>
      </c>
      <c r="BM213" s="153" t="s">
        <v>400</v>
      </c>
    </row>
    <row r="214" spans="2:65" s="11" customFormat="1" ht="22.9" customHeight="1">
      <c r="B214" s="130"/>
      <c r="D214" s="131" t="s">
        <v>73</v>
      </c>
      <c r="E214" s="140" t="s">
        <v>401</v>
      </c>
      <c r="F214" s="140" t="s">
        <v>402</v>
      </c>
      <c r="I214" s="133"/>
      <c r="J214" s="141">
        <f>BK214</f>
        <v>0</v>
      </c>
      <c r="L214" s="130"/>
      <c r="M214" s="135"/>
      <c r="P214" s="136">
        <f>P215</f>
        <v>0</v>
      </c>
      <c r="R214" s="136">
        <f>R215</f>
        <v>5.1799999999999997E-3</v>
      </c>
      <c r="T214" s="137">
        <f>T215</f>
        <v>0</v>
      </c>
      <c r="AR214" s="131" t="s">
        <v>84</v>
      </c>
      <c r="AT214" s="138" t="s">
        <v>73</v>
      </c>
      <c r="AU214" s="138" t="s">
        <v>82</v>
      </c>
      <c r="AY214" s="131" t="s">
        <v>166</v>
      </c>
      <c r="BK214" s="139">
        <f>BK215</f>
        <v>0</v>
      </c>
    </row>
    <row r="215" spans="2:65" s="1" customFormat="1" ht="16.5" customHeight="1">
      <c r="B215" s="112"/>
      <c r="C215" s="142" t="s">
        <v>403</v>
      </c>
      <c r="D215" s="142" t="s">
        <v>168</v>
      </c>
      <c r="E215" s="143" t="s">
        <v>404</v>
      </c>
      <c r="F215" s="144" t="s">
        <v>405</v>
      </c>
      <c r="G215" s="145" t="s">
        <v>251</v>
      </c>
      <c r="H215" s="146">
        <v>1</v>
      </c>
      <c r="I215" s="147"/>
      <c r="J215" s="148">
        <f>ROUND(I215*H215,2)</f>
        <v>0</v>
      </c>
      <c r="K215" s="149"/>
      <c r="L215" s="28"/>
      <c r="M215" s="150" t="s">
        <v>1</v>
      </c>
      <c r="N215" s="111" t="s">
        <v>39</v>
      </c>
      <c r="P215" s="151">
        <f>O215*H215</f>
        <v>0</v>
      </c>
      <c r="Q215" s="151">
        <v>5.1799999999999997E-3</v>
      </c>
      <c r="R215" s="151">
        <f>Q215*H215</f>
        <v>5.1799999999999997E-3</v>
      </c>
      <c r="S215" s="151">
        <v>0</v>
      </c>
      <c r="T215" s="152">
        <f>S215*H215</f>
        <v>0</v>
      </c>
      <c r="AR215" s="153" t="s">
        <v>234</v>
      </c>
      <c r="AT215" s="153" t="s">
        <v>168</v>
      </c>
      <c r="AU215" s="153" t="s">
        <v>84</v>
      </c>
      <c r="AY215" s="13" t="s">
        <v>166</v>
      </c>
      <c r="BE215" s="154">
        <f>IF(N215="základní",J215,0)</f>
        <v>0</v>
      </c>
      <c r="BF215" s="154">
        <f>IF(N215="snížená",J215,0)</f>
        <v>0</v>
      </c>
      <c r="BG215" s="154">
        <f>IF(N215="zákl. přenesená",J215,0)</f>
        <v>0</v>
      </c>
      <c r="BH215" s="154">
        <f>IF(N215="sníž. přenesená",J215,0)</f>
        <v>0</v>
      </c>
      <c r="BI215" s="154">
        <f>IF(N215="nulová",J215,0)</f>
        <v>0</v>
      </c>
      <c r="BJ215" s="13" t="s">
        <v>82</v>
      </c>
      <c r="BK215" s="154">
        <f>ROUND(I215*H215,2)</f>
        <v>0</v>
      </c>
      <c r="BL215" s="13" t="s">
        <v>234</v>
      </c>
      <c r="BM215" s="153" t="s">
        <v>406</v>
      </c>
    </row>
    <row r="216" spans="2:65" s="11" customFormat="1" ht="22.9" customHeight="1">
      <c r="B216" s="130"/>
      <c r="D216" s="131" t="s">
        <v>73</v>
      </c>
      <c r="E216" s="140" t="s">
        <v>407</v>
      </c>
      <c r="F216" s="140" t="s">
        <v>408</v>
      </c>
      <c r="I216" s="133"/>
      <c r="J216" s="141">
        <f>BK216</f>
        <v>0</v>
      </c>
      <c r="L216" s="130"/>
      <c r="M216" s="135"/>
      <c r="P216" s="136">
        <f>P217</f>
        <v>0</v>
      </c>
      <c r="R216" s="136">
        <f>R217</f>
        <v>0</v>
      </c>
      <c r="T216" s="137">
        <f>T217</f>
        <v>0</v>
      </c>
      <c r="AR216" s="131" t="s">
        <v>84</v>
      </c>
      <c r="AT216" s="138" t="s">
        <v>73</v>
      </c>
      <c r="AU216" s="138" t="s">
        <v>82</v>
      </c>
      <c r="AY216" s="131" t="s">
        <v>166</v>
      </c>
      <c r="BK216" s="139">
        <f>BK217</f>
        <v>0</v>
      </c>
    </row>
    <row r="217" spans="2:65" s="1" customFormat="1" ht="16.5" customHeight="1">
      <c r="B217" s="112"/>
      <c r="C217" s="142" t="s">
        <v>409</v>
      </c>
      <c r="D217" s="142" t="s">
        <v>168</v>
      </c>
      <c r="E217" s="143" t="s">
        <v>410</v>
      </c>
      <c r="F217" s="144" t="s">
        <v>411</v>
      </c>
      <c r="G217" s="145" t="s">
        <v>251</v>
      </c>
      <c r="H217" s="146">
        <v>7</v>
      </c>
      <c r="I217" s="147"/>
      <c r="J217" s="148">
        <f>ROUND(I217*H217,2)</f>
        <v>0</v>
      </c>
      <c r="K217" s="149"/>
      <c r="L217" s="28"/>
      <c r="M217" s="150" t="s">
        <v>1</v>
      </c>
      <c r="N217" s="111" t="s">
        <v>39</v>
      </c>
      <c r="P217" s="151">
        <f>O217*H217</f>
        <v>0</v>
      </c>
      <c r="Q217" s="151">
        <v>0</v>
      </c>
      <c r="R217" s="151">
        <f>Q217*H217</f>
        <v>0</v>
      </c>
      <c r="S217" s="151">
        <v>0</v>
      </c>
      <c r="T217" s="152">
        <f>S217*H217</f>
        <v>0</v>
      </c>
      <c r="AR217" s="153" t="s">
        <v>234</v>
      </c>
      <c r="AT217" s="153" t="s">
        <v>168</v>
      </c>
      <c r="AU217" s="153" t="s">
        <v>84</v>
      </c>
      <c r="AY217" s="13" t="s">
        <v>166</v>
      </c>
      <c r="BE217" s="154">
        <f>IF(N217="základní",J217,0)</f>
        <v>0</v>
      </c>
      <c r="BF217" s="154">
        <f>IF(N217="snížená",J217,0)</f>
        <v>0</v>
      </c>
      <c r="BG217" s="154">
        <f>IF(N217="zákl. přenesená",J217,0)</f>
        <v>0</v>
      </c>
      <c r="BH217" s="154">
        <f>IF(N217="sníž. přenesená",J217,0)</f>
        <v>0</v>
      </c>
      <c r="BI217" s="154">
        <f>IF(N217="nulová",J217,0)</f>
        <v>0</v>
      </c>
      <c r="BJ217" s="13" t="s">
        <v>82</v>
      </c>
      <c r="BK217" s="154">
        <f>ROUND(I217*H217,2)</f>
        <v>0</v>
      </c>
      <c r="BL217" s="13" t="s">
        <v>234</v>
      </c>
      <c r="BM217" s="153" t="s">
        <v>412</v>
      </c>
    </row>
    <row r="218" spans="2:65" s="11" customFormat="1" ht="22.9" customHeight="1">
      <c r="B218" s="130"/>
      <c r="D218" s="131" t="s">
        <v>73</v>
      </c>
      <c r="E218" s="140" t="s">
        <v>413</v>
      </c>
      <c r="F218" s="140" t="s">
        <v>414</v>
      </c>
      <c r="I218" s="133"/>
      <c r="J218" s="141">
        <f>BK218</f>
        <v>0</v>
      </c>
      <c r="L218" s="130"/>
      <c r="M218" s="135"/>
      <c r="P218" s="136">
        <f>SUM(P219:P234)</f>
        <v>0</v>
      </c>
      <c r="R218" s="136">
        <f>SUM(R219:R234)</f>
        <v>4.1811037000000004</v>
      </c>
      <c r="T218" s="137">
        <f>SUM(T219:T234)</f>
        <v>0</v>
      </c>
      <c r="AR218" s="131" t="s">
        <v>84</v>
      </c>
      <c r="AT218" s="138" t="s">
        <v>73</v>
      </c>
      <c r="AU218" s="138" t="s">
        <v>82</v>
      </c>
      <c r="AY218" s="131" t="s">
        <v>166</v>
      </c>
      <c r="BK218" s="139">
        <f>SUM(BK219:BK234)</f>
        <v>0</v>
      </c>
    </row>
    <row r="219" spans="2:65" s="1" customFormat="1" ht="24.2" customHeight="1">
      <c r="B219" s="112"/>
      <c r="C219" s="142" t="s">
        <v>415</v>
      </c>
      <c r="D219" s="142" t="s">
        <v>168</v>
      </c>
      <c r="E219" s="143" t="s">
        <v>416</v>
      </c>
      <c r="F219" s="144" t="s">
        <v>417</v>
      </c>
      <c r="G219" s="145" t="s">
        <v>196</v>
      </c>
      <c r="H219" s="146">
        <v>4.6399999999999997</v>
      </c>
      <c r="I219" s="147"/>
      <c r="J219" s="148">
        <f t="shared" ref="J219:J234" si="35">ROUND(I219*H219,2)</f>
        <v>0</v>
      </c>
      <c r="K219" s="149"/>
      <c r="L219" s="28"/>
      <c r="M219" s="150" t="s">
        <v>1</v>
      </c>
      <c r="N219" s="111" t="s">
        <v>39</v>
      </c>
      <c r="P219" s="151">
        <f t="shared" ref="P219:P234" si="36">O219*H219</f>
        <v>0</v>
      </c>
      <c r="Q219" s="151">
        <v>4.5030000000000001E-2</v>
      </c>
      <c r="R219" s="151">
        <f t="shared" ref="R219:R234" si="37">Q219*H219</f>
        <v>0.20893919999999999</v>
      </c>
      <c r="S219" s="151">
        <v>0</v>
      </c>
      <c r="T219" s="152">
        <f t="shared" ref="T219:T234" si="38">S219*H219</f>
        <v>0</v>
      </c>
      <c r="AR219" s="153" t="s">
        <v>234</v>
      </c>
      <c r="AT219" s="153" t="s">
        <v>168</v>
      </c>
      <c r="AU219" s="153" t="s">
        <v>84</v>
      </c>
      <c r="AY219" s="13" t="s">
        <v>166</v>
      </c>
      <c r="BE219" s="154">
        <f t="shared" ref="BE219:BE234" si="39">IF(N219="základní",J219,0)</f>
        <v>0</v>
      </c>
      <c r="BF219" s="154">
        <f t="shared" ref="BF219:BF234" si="40">IF(N219="snížená",J219,0)</f>
        <v>0</v>
      </c>
      <c r="BG219" s="154">
        <f t="shared" ref="BG219:BG234" si="41">IF(N219="zákl. přenesená",J219,0)</f>
        <v>0</v>
      </c>
      <c r="BH219" s="154">
        <f t="shared" ref="BH219:BH234" si="42">IF(N219="sníž. přenesená",J219,0)</f>
        <v>0</v>
      </c>
      <c r="BI219" s="154">
        <f t="shared" ref="BI219:BI234" si="43">IF(N219="nulová",J219,0)</f>
        <v>0</v>
      </c>
      <c r="BJ219" s="13" t="s">
        <v>82</v>
      </c>
      <c r="BK219" s="154">
        <f t="shared" ref="BK219:BK234" si="44">ROUND(I219*H219,2)</f>
        <v>0</v>
      </c>
      <c r="BL219" s="13" t="s">
        <v>234</v>
      </c>
      <c r="BM219" s="153" t="s">
        <v>418</v>
      </c>
    </row>
    <row r="220" spans="2:65" s="1" customFormat="1" ht="24.2" customHeight="1">
      <c r="B220" s="112"/>
      <c r="C220" s="142" t="s">
        <v>419</v>
      </c>
      <c r="D220" s="142" t="s">
        <v>168</v>
      </c>
      <c r="E220" s="143" t="s">
        <v>420</v>
      </c>
      <c r="F220" s="144" t="s">
        <v>421</v>
      </c>
      <c r="G220" s="145" t="s">
        <v>196</v>
      </c>
      <c r="H220" s="146">
        <v>33.299999999999997</v>
      </c>
      <c r="I220" s="147"/>
      <c r="J220" s="148">
        <f t="shared" si="35"/>
        <v>0</v>
      </c>
      <c r="K220" s="149"/>
      <c r="L220" s="28"/>
      <c r="M220" s="150" t="s">
        <v>1</v>
      </c>
      <c r="N220" s="111" t="s">
        <v>39</v>
      </c>
      <c r="P220" s="151">
        <f t="shared" si="36"/>
        <v>0</v>
      </c>
      <c r="Q220" s="151">
        <v>4.5710000000000001E-2</v>
      </c>
      <c r="R220" s="151">
        <f t="shared" si="37"/>
        <v>1.5221429999999998</v>
      </c>
      <c r="S220" s="151">
        <v>0</v>
      </c>
      <c r="T220" s="152">
        <f t="shared" si="38"/>
        <v>0</v>
      </c>
      <c r="AR220" s="153" t="s">
        <v>234</v>
      </c>
      <c r="AT220" s="153" t="s">
        <v>168</v>
      </c>
      <c r="AU220" s="153" t="s">
        <v>84</v>
      </c>
      <c r="AY220" s="13" t="s">
        <v>166</v>
      </c>
      <c r="BE220" s="154">
        <f t="shared" si="39"/>
        <v>0</v>
      </c>
      <c r="BF220" s="154">
        <f t="shared" si="40"/>
        <v>0</v>
      </c>
      <c r="BG220" s="154">
        <f t="shared" si="41"/>
        <v>0</v>
      </c>
      <c r="BH220" s="154">
        <f t="shared" si="42"/>
        <v>0</v>
      </c>
      <c r="BI220" s="154">
        <f t="shared" si="43"/>
        <v>0</v>
      </c>
      <c r="BJ220" s="13" t="s">
        <v>82</v>
      </c>
      <c r="BK220" s="154">
        <f t="shared" si="44"/>
        <v>0</v>
      </c>
      <c r="BL220" s="13" t="s">
        <v>234</v>
      </c>
      <c r="BM220" s="153" t="s">
        <v>422</v>
      </c>
    </row>
    <row r="221" spans="2:65" s="1" customFormat="1" ht="16.5" customHeight="1">
      <c r="B221" s="112"/>
      <c r="C221" s="142" t="s">
        <v>423</v>
      </c>
      <c r="D221" s="142" t="s">
        <v>168</v>
      </c>
      <c r="E221" s="143" t="s">
        <v>424</v>
      </c>
      <c r="F221" s="144" t="s">
        <v>425</v>
      </c>
      <c r="G221" s="145" t="s">
        <v>196</v>
      </c>
      <c r="H221" s="146">
        <v>26.35</v>
      </c>
      <c r="I221" s="147"/>
      <c r="J221" s="148">
        <f t="shared" si="35"/>
        <v>0</v>
      </c>
      <c r="K221" s="149"/>
      <c r="L221" s="28"/>
      <c r="M221" s="150" t="s">
        <v>1</v>
      </c>
      <c r="N221" s="111" t="s">
        <v>39</v>
      </c>
      <c r="P221" s="151">
        <f t="shared" si="36"/>
        <v>0</v>
      </c>
      <c r="Q221" s="151">
        <v>5.6890000000000003E-2</v>
      </c>
      <c r="R221" s="151">
        <f t="shared" si="37"/>
        <v>1.4990515000000002</v>
      </c>
      <c r="S221" s="151">
        <v>0</v>
      </c>
      <c r="T221" s="152">
        <f t="shared" si="38"/>
        <v>0</v>
      </c>
      <c r="AR221" s="153" t="s">
        <v>234</v>
      </c>
      <c r="AT221" s="153" t="s">
        <v>168</v>
      </c>
      <c r="AU221" s="153" t="s">
        <v>84</v>
      </c>
      <c r="AY221" s="13" t="s">
        <v>166</v>
      </c>
      <c r="BE221" s="154">
        <f t="shared" si="39"/>
        <v>0</v>
      </c>
      <c r="BF221" s="154">
        <f t="shared" si="40"/>
        <v>0</v>
      </c>
      <c r="BG221" s="154">
        <f t="shared" si="41"/>
        <v>0</v>
      </c>
      <c r="BH221" s="154">
        <f t="shared" si="42"/>
        <v>0</v>
      </c>
      <c r="BI221" s="154">
        <f t="shared" si="43"/>
        <v>0</v>
      </c>
      <c r="BJ221" s="13" t="s">
        <v>82</v>
      </c>
      <c r="BK221" s="154">
        <f t="shared" si="44"/>
        <v>0</v>
      </c>
      <c r="BL221" s="13" t="s">
        <v>234</v>
      </c>
      <c r="BM221" s="153" t="s">
        <v>426</v>
      </c>
    </row>
    <row r="222" spans="2:65" s="1" customFormat="1" ht="24.2" customHeight="1">
      <c r="B222" s="112"/>
      <c r="C222" s="142" t="s">
        <v>427</v>
      </c>
      <c r="D222" s="142" t="s">
        <v>168</v>
      </c>
      <c r="E222" s="143" t="s">
        <v>428</v>
      </c>
      <c r="F222" s="144" t="s">
        <v>429</v>
      </c>
      <c r="G222" s="145" t="s">
        <v>295</v>
      </c>
      <c r="H222" s="146">
        <v>9.8000000000000007</v>
      </c>
      <c r="I222" s="147"/>
      <c r="J222" s="148">
        <f t="shared" si="35"/>
        <v>0</v>
      </c>
      <c r="K222" s="149"/>
      <c r="L222" s="28"/>
      <c r="M222" s="150" t="s">
        <v>1</v>
      </c>
      <c r="N222" s="111" t="s">
        <v>39</v>
      </c>
      <c r="P222" s="151">
        <f t="shared" si="36"/>
        <v>0</v>
      </c>
      <c r="Q222" s="151">
        <v>5.1900000000000002E-3</v>
      </c>
      <c r="R222" s="151">
        <f t="shared" si="37"/>
        <v>5.0862000000000004E-2</v>
      </c>
      <c r="S222" s="151">
        <v>0</v>
      </c>
      <c r="T222" s="152">
        <f t="shared" si="38"/>
        <v>0</v>
      </c>
      <c r="AR222" s="153" t="s">
        <v>234</v>
      </c>
      <c r="AT222" s="153" t="s">
        <v>168</v>
      </c>
      <c r="AU222" s="153" t="s">
        <v>84</v>
      </c>
      <c r="AY222" s="13" t="s">
        <v>166</v>
      </c>
      <c r="BE222" s="154">
        <f t="shared" si="39"/>
        <v>0</v>
      </c>
      <c r="BF222" s="154">
        <f t="shared" si="40"/>
        <v>0</v>
      </c>
      <c r="BG222" s="154">
        <f t="shared" si="41"/>
        <v>0</v>
      </c>
      <c r="BH222" s="154">
        <f t="shared" si="42"/>
        <v>0</v>
      </c>
      <c r="BI222" s="154">
        <f t="shared" si="43"/>
        <v>0</v>
      </c>
      <c r="BJ222" s="13" t="s">
        <v>82</v>
      </c>
      <c r="BK222" s="154">
        <f t="shared" si="44"/>
        <v>0</v>
      </c>
      <c r="BL222" s="13" t="s">
        <v>234</v>
      </c>
      <c r="BM222" s="153" t="s">
        <v>430</v>
      </c>
    </row>
    <row r="223" spans="2:65" s="1" customFormat="1" ht="33" customHeight="1">
      <c r="B223" s="112"/>
      <c r="C223" s="142" t="s">
        <v>431</v>
      </c>
      <c r="D223" s="142" t="s">
        <v>168</v>
      </c>
      <c r="E223" s="143" t="s">
        <v>432</v>
      </c>
      <c r="F223" s="144" t="s">
        <v>433</v>
      </c>
      <c r="G223" s="145" t="s">
        <v>196</v>
      </c>
      <c r="H223" s="146">
        <v>1.8</v>
      </c>
      <c r="I223" s="147"/>
      <c r="J223" s="148">
        <f t="shared" si="35"/>
        <v>0</v>
      </c>
      <c r="K223" s="149"/>
      <c r="L223" s="28"/>
      <c r="M223" s="150" t="s">
        <v>1</v>
      </c>
      <c r="N223" s="111" t="s">
        <v>39</v>
      </c>
      <c r="P223" s="151">
        <f t="shared" si="36"/>
        <v>0</v>
      </c>
      <c r="Q223" s="151">
        <v>1.3559999999999999E-2</v>
      </c>
      <c r="R223" s="151">
        <f t="shared" si="37"/>
        <v>2.4407999999999999E-2</v>
      </c>
      <c r="S223" s="151">
        <v>0</v>
      </c>
      <c r="T223" s="152">
        <f t="shared" si="38"/>
        <v>0</v>
      </c>
      <c r="AR223" s="153" t="s">
        <v>234</v>
      </c>
      <c r="AT223" s="153" t="s">
        <v>168</v>
      </c>
      <c r="AU223" s="153" t="s">
        <v>84</v>
      </c>
      <c r="AY223" s="13" t="s">
        <v>166</v>
      </c>
      <c r="BE223" s="154">
        <f t="shared" si="39"/>
        <v>0</v>
      </c>
      <c r="BF223" s="154">
        <f t="shared" si="40"/>
        <v>0</v>
      </c>
      <c r="BG223" s="154">
        <f t="shared" si="41"/>
        <v>0</v>
      </c>
      <c r="BH223" s="154">
        <f t="shared" si="42"/>
        <v>0</v>
      </c>
      <c r="BI223" s="154">
        <f t="shared" si="43"/>
        <v>0</v>
      </c>
      <c r="BJ223" s="13" t="s">
        <v>82</v>
      </c>
      <c r="BK223" s="154">
        <f t="shared" si="44"/>
        <v>0</v>
      </c>
      <c r="BL223" s="13" t="s">
        <v>234</v>
      </c>
      <c r="BM223" s="153" t="s">
        <v>434</v>
      </c>
    </row>
    <row r="224" spans="2:65" s="1" customFormat="1" ht="24.2" customHeight="1">
      <c r="B224" s="112"/>
      <c r="C224" s="142" t="s">
        <v>435</v>
      </c>
      <c r="D224" s="142" t="s">
        <v>168</v>
      </c>
      <c r="E224" s="143" t="s">
        <v>436</v>
      </c>
      <c r="F224" s="144" t="s">
        <v>437</v>
      </c>
      <c r="G224" s="145" t="s">
        <v>196</v>
      </c>
      <c r="H224" s="146">
        <v>39</v>
      </c>
      <c r="I224" s="147"/>
      <c r="J224" s="148">
        <f t="shared" si="35"/>
        <v>0</v>
      </c>
      <c r="K224" s="149"/>
      <c r="L224" s="28"/>
      <c r="M224" s="150" t="s">
        <v>1</v>
      </c>
      <c r="N224" s="111" t="s">
        <v>39</v>
      </c>
      <c r="P224" s="151">
        <f t="shared" si="36"/>
        <v>0</v>
      </c>
      <c r="Q224" s="151">
        <v>1.8069999999999999E-2</v>
      </c>
      <c r="R224" s="151">
        <f t="shared" si="37"/>
        <v>0.70472999999999997</v>
      </c>
      <c r="S224" s="151">
        <v>0</v>
      </c>
      <c r="T224" s="152">
        <f t="shared" si="38"/>
        <v>0</v>
      </c>
      <c r="AR224" s="153" t="s">
        <v>234</v>
      </c>
      <c r="AT224" s="153" t="s">
        <v>168</v>
      </c>
      <c r="AU224" s="153" t="s">
        <v>84</v>
      </c>
      <c r="AY224" s="13" t="s">
        <v>166</v>
      </c>
      <c r="BE224" s="154">
        <f t="shared" si="39"/>
        <v>0</v>
      </c>
      <c r="BF224" s="154">
        <f t="shared" si="40"/>
        <v>0</v>
      </c>
      <c r="BG224" s="154">
        <f t="shared" si="41"/>
        <v>0</v>
      </c>
      <c r="BH224" s="154">
        <f t="shared" si="42"/>
        <v>0</v>
      </c>
      <c r="BI224" s="154">
        <f t="shared" si="43"/>
        <v>0</v>
      </c>
      <c r="BJ224" s="13" t="s">
        <v>82</v>
      </c>
      <c r="BK224" s="154">
        <f t="shared" si="44"/>
        <v>0</v>
      </c>
      <c r="BL224" s="13" t="s">
        <v>234</v>
      </c>
      <c r="BM224" s="153" t="s">
        <v>438</v>
      </c>
    </row>
    <row r="225" spans="2:65" s="1" customFormat="1" ht="16.5" customHeight="1">
      <c r="B225" s="112"/>
      <c r="C225" s="142" t="s">
        <v>439</v>
      </c>
      <c r="D225" s="142" t="s">
        <v>168</v>
      </c>
      <c r="E225" s="143" t="s">
        <v>440</v>
      </c>
      <c r="F225" s="144" t="s">
        <v>441</v>
      </c>
      <c r="G225" s="145" t="s">
        <v>187</v>
      </c>
      <c r="H225" s="146">
        <v>4</v>
      </c>
      <c r="I225" s="147"/>
      <c r="J225" s="148">
        <f t="shared" si="35"/>
        <v>0</v>
      </c>
      <c r="K225" s="149"/>
      <c r="L225" s="28"/>
      <c r="M225" s="150" t="s">
        <v>1</v>
      </c>
      <c r="N225" s="111" t="s">
        <v>39</v>
      </c>
      <c r="P225" s="151">
        <f t="shared" si="36"/>
        <v>0</v>
      </c>
      <c r="Q225" s="151">
        <v>1.0000000000000001E-5</v>
      </c>
      <c r="R225" s="151">
        <f t="shared" si="37"/>
        <v>4.0000000000000003E-5</v>
      </c>
      <c r="S225" s="151">
        <v>0</v>
      </c>
      <c r="T225" s="152">
        <f t="shared" si="38"/>
        <v>0</v>
      </c>
      <c r="AR225" s="153" t="s">
        <v>234</v>
      </c>
      <c r="AT225" s="153" t="s">
        <v>168</v>
      </c>
      <c r="AU225" s="153" t="s">
        <v>84</v>
      </c>
      <c r="AY225" s="13" t="s">
        <v>166</v>
      </c>
      <c r="BE225" s="154">
        <f t="shared" si="39"/>
        <v>0</v>
      </c>
      <c r="BF225" s="154">
        <f t="shared" si="40"/>
        <v>0</v>
      </c>
      <c r="BG225" s="154">
        <f t="shared" si="41"/>
        <v>0</v>
      </c>
      <c r="BH225" s="154">
        <f t="shared" si="42"/>
        <v>0</v>
      </c>
      <c r="BI225" s="154">
        <f t="shared" si="43"/>
        <v>0</v>
      </c>
      <c r="BJ225" s="13" t="s">
        <v>82</v>
      </c>
      <c r="BK225" s="154">
        <f t="shared" si="44"/>
        <v>0</v>
      </c>
      <c r="BL225" s="13" t="s">
        <v>234</v>
      </c>
      <c r="BM225" s="153" t="s">
        <v>442</v>
      </c>
    </row>
    <row r="226" spans="2:65" s="1" customFormat="1" ht="24.2" customHeight="1">
      <c r="B226" s="112"/>
      <c r="C226" s="155" t="s">
        <v>443</v>
      </c>
      <c r="D226" s="155" t="s">
        <v>174</v>
      </c>
      <c r="E226" s="156" t="s">
        <v>444</v>
      </c>
      <c r="F226" s="157" t="s">
        <v>445</v>
      </c>
      <c r="G226" s="158" t="s">
        <v>187</v>
      </c>
      <c r="H226" s="159">
        <v>4</v>
      </c>
      <c r="I226" s="160"/>
      <c r="J226" s="161">
        <f t="shared" si="35"/>
        <v>0</v>
      </c>
      <c r="K226" s="162"/>
      <c r="L226" s="163"/>
      <c r="M226" s="164" t="s">
        <v>1</v>
      </c>
      <c r="N226" s="165" t="s">
        <v>39</v>
      </c>
      <c r="P226" s="151">
        <f t="shared" si="36"/>
        <v>0</v>
      </c>
      <c r="Q226" s="151">
        <v>2.5000000000000001E-3</v>
      </c>
      <c r="R226" s="151">
        <f t="shared" si="37"/>
        <v>0.01</v>
      </c>
      <c r="S226" s="151">
        <v>0</v>
      </c>
      <c r="T226" s="152">
        <f t="shared" si="38"/>
        <v>0</v>
      </c>
      <c r="AR226" s="153" t="s">
        <v>301</v>
      </c>
      <c r="AT226" s="153" t="s">
        <v>174</v>
      </c>
      <c r="AU226" s="153" t="s">
        <v>84</v>
      </c>
      <c r="AY226" s="13" t="s">
        <v>166</v>
      </c>
      <c r="BE226" s="154">
        <f t="shared" si="39"/>
        <v>0</v>
      </c>
      <c r="BF226" s="154">
        <f t="shared" si="40"/>
        <v>0</v>
      </c>
      <c r="BG226" s="154">
        <f t="shared" si="41"/>
        <v>0</v>
      </c>
      <c r="BH226" s="154">
        <f t="shared" si="42"/>
        <v>0</v>
      </c>
      <c r="BI226" s="154">
        <f t="shared" si="43"/>
        <v>0</v>
      </c>
      <c r="BJ226" s="13" t="s">
        <v>82</v>
      </c>
      <c r="BK226" s="154">
        <f t="shared" si="44"/>
        <v>0</v>
      </c>
      <c r="BL226" s="13" t="s">
        <v>234</v>
      </c>
      <c r="BM226" s="153" t="s">
        <v>446</v>
      </c>
    </row>
    <row r="227" spans="2:65" s="1" customFormat="1" ht="16.5" customHeight="1">
      <c r="B227" s="112"/>
      <c r="C227" s="142" t="s">
        <v>447</v>
      </c>
      <c r="D227" s="142" t="s">
        <v>168</v>
      </c>
      <c r="E227" s="143" t="s">
        <v>448</v>
      </c>
      <c r="F227" s="144" t="s">
        <v>449</v>
      </c>
      <c r="G227" s="145" t="s">
        <v>187</v>
      </c>
      <c r="H227" s="146">
        <v>1</v>
      </c>
      <c r="I227" s="147"/>
      <c r="J227" s="148">
        <f t="shared" si="35"/>
        <v>0</v>
      </c>
      <c r="K227" s="149"/>
      <c r="L227" s="28"/>
      <c r="M227" s="150" t="s">
        <v>1</v>
      </c>
      <c r="N227" s="111" t="s">
        <v>39</v>
      </c>
      <c r="P227" s="151">
        <f t="shared" si="36"/>
        <v>0</v>
      </c>
      <c r="Q227" s="151">
        <v>1.0000000000000001E-5</v>
      </c>
      <c r="R227" s="151">
        <f t="shared" si="37"/>
        <v>1.0000000000000001E-5</v>
      </c>
      <c r="S227" s="151">
        <v>0</v>
      </c>
      <c r="T227" s="152">
        <f t="shared" si="38"/>
        <v>0</v>
      </c>
      <c r="AR227" s="153" t="s">
        <v>234</v>
      </c>
      <c r="AT227" s="153" t="s">
        <v>168</v>
      </c>
      <c r="AU227" s="153" t="s">
        <v>84</v>
      </c>
      <c r="AY227" s="13" t="s">
        <v>166</v>
      </c>
      <c r="BE227" s="154">
        <f t="shared" si="39"/>
        <v>0</v>
      </c>
      <c r="BF227" s="154">
        <f t="shared" si="40"/>
        <v>0</v>
      </c>
      <c r="BG227" s="154">
        <f t="shared" si="41"/>
        <v>0</v>
      </c>
      <c r="BH227" s="154">
        <f t="shared" si="42"/>
        <v>0</v>
      </c>
      <c r="BI227" s="154">
        <f t="shared" si="43"/>
        <v>0</v>
      </c>
      <c r="BJ227" s="13" t="s">
        <v>82</v>
      </c>
      <c r="BK227" s="154">
        <f t="shared" si="44"/>
        <v>0</v>
      </c>
      <c r="BL227" s="13" t="s">
        <v>234</v>
      </c>
      <c r="BM227" s="153" t="s">
        <v>450</v>
      </c>
    </row>
    <row r="228" spans="2:65" s="1" customFormat="1" ht="24.2" customHeight="1">
      <c r="B228" s="112"/>
      <c r="C228" s="155" t="s">
        <v>451</v>
      </c>
      <c r="D228" s="155" t="s">
        <v>174</v>
      </c>
      <c r="E228" s="156" t="s">
        <v>452</v>
      </c>
      <c r="F228" s="157" t="s">
        <v>453</v>
      </c>
      <c r="G228" s="158" t="s">
        <v>187</v>
      </c>
      <c r="H228" s="159">
        <v>1</v>
      </c>
      <c r="I228" s="160"/>
      <c r="J228" s="161">
        <f t="shared" si="35"/>
        <v>0</v>
      </c>
      <c r="K228" s="162"/>
      <c r="L228" s="163"/>
      <c r="M228" s="164" t="s">
        <v>1</v>
      </c>
      <c r="N228" s="165" t="s">
        <v>39</v>
      </c>
      <c r="P228" s="151">
        <f t="shared" si="36"/>
        <v>0</v>
      </c>
      <c r="Q228" s="151">
        <v>6.7000000000000002E-3</v>
      </c>
      <c r="R228" s="151">
        <f t="shared" si="37"/>
        <v>6.7000000000000002E-3</v>
      </c>
      <c r="S228" s="151">
        <v>0</v>
      </c>
      <c r="T228" s="152">
        <f t="shared" si="38"/>
        <v>0</v>
      </c>
      <c r="AR228" s="153" t="s">
        <v>301</v>
      </c>
      <c r="AT228" s="153" t="s">
        <v>174</v>
      </c>
      <c r="AU228" s="153" t="s">
        <v>84</v>
      </c>
      <c r="AY228" s="13" t="s">
        <v>166</v>
      </c>
      <c r="BE228" s="154">
        <f t="shared" si="39"/>
        <v>0</v>
      </c>
      <c r="BF228" s="154">
        <f t="shared" si="40"/>
        <v>0</v>
      </c>
      <c r="BG228" s="154">
        <f t="shared" si="41"/>
        <v>0</v>
      </c>
      <c r="BH228" s="154">
        <f t="shared" si="42"/>
        <v>0</v>
      </c>
      <c r="BI228" s="154">
        <f t="shared" si="43"/>
        <v>0</v>
      </c>
      <c r="BJ228" s="13" t="s">
        <v>82</v>
      </c>
      <c r="BK228" s="154">
        <f t="shared" si="44"/>
        <v>0</v>
      </c>
      <c r="BL228" s="13" t="s">
        <v>234</v>
      </c>
      <c r="BM228" s="153" t="s">
        <v>454</v>
      </c>
    </row>
    <row r="229" spans="2:65" s="1" customFormat="1" ht="24.2" customHeight="1">
      <c r="B229" s="112"/>
      <c r="C229" s="142" t="s">
        <v>455</v>
      </c>
      <c r="D229" s="142" t="s">
        <v>168</v>
      </c>
      <c r="E229" s="143" t="s">
        <v>456</v>
      </c>
      <c r="F229" s="144" t="s">
        <v>457</v>
      </c>
      <c r="G229" s="145" t="s">
        <v>187</v>
      </c>
      <c r="H229" s="146">
        <v>4</v>
      </c>
      <c r="I229" s="147"/>
      <c r="J229" s="148">
        <f t="shared" si="35"/>
        <v>0</v>
      </c>
      <c r="K229" s="149"/>
      <c r="L229" s="28"/>
      <c r="M229" s="150" t="s">
        <v>1</v>
      </c>
      <c r="N229" s="111" t="s">
        <v>39</v>
      </c>
      <c r="P229" s="151">
        <f t="shared" si="36"/>
        <v>0</v>
      </c>
      <c r="Q229" s="151">
        <v>1.583E-2</v>
      </c>
      <c r="R229" s="151">
        <f t="shared" si="37"/>
        <v>6.3320000000000001E-2</v>
      </c>
      <c r="S229" s="151">
        <v>0</v>
      </c>
      <c r="T229" s="152">
        <f t="shared" si="38"/>
        <v>0</v>
      </c>
      <c r="AR229" s="153" t="s">
        <v>234</v>
      </c>
      <c r="AT229" s="153" t="s">
        <v>168</v>
      </c>
      <c r="AU229" s="153" t="s">
        <v>84</v>
      </c>
      <c r="AY229" s="13" t="s">
        <v>166</v>
      </c>
      <c r="BE229" s="154">
        <f t="shared" si="39"/>
        <v>0</v>
      </c>
      <c r="BF229" s="154">
        <f t="shared" si="40"/>
        <v>0</v>
      </c>
      <c r="BG229" s="154">
        <f t="shared" si="41"/>
        <v>0</v>
      </c>
      <c r="BH229" s="154">
        <f t="shared" si="42"/>
        <v>0</v>
      </c>
      <c r="BI229" s="154">
        <f t="shared" si="43"/>
        <v>0</v>
      </c>
      <c r="BJ229" s="13" t="s">
        <v>82</v>
      </c>
      <c r="BK229" s="154">
        <f t="shared" si="44"/>
        <v>0</v>
      </c>
      <c r="BL229" s="13" t="s">
        <v>234</v>
      </c>
      <c r="BM229" s="153" t="s">
        <v>458</v>
      </c>
    </row>
    <row r="230" spans="2:65" s="1" customFormat="1" ht="33" customHeight="1">
      <c r="B230" s="112"/>
      <c r="C230" s="142" t="s">
        <v>459</v>
      </c>
      <c r="D230" s="142" t="s">
        <v>168</v>
      </c>
      <c r="E230" s="143" t="s">
        <v>460</v>
      </c>
      <c r="F230" s="144" t="s">
        <v>461</v>
      </c>
      <c r="G230" s="145" t="s">
        <v>187</v>
      </c>
      <c r="H230" s="146">
        <v>1</v>
      </c>
      <c r="I230" s="147"/>
      <c r="J230" s="148">
        <f t="shared" si="35"/>
        <v>0</v>
      </c>
      <c r="K230" s="149"/>
      <c r="L230" s="28"/>
      <c r="M230" s="150" t="s">
        <v>1</v>
      </c>
      <c r="N230" s="111" t="s">
        <v>39</v>
      </c>
      <c r="P230" s="151">
        <f t="shared" si="36"/>
        <v>0</v>
      </c>
      <c r="Q230" s="151">
        <v>0</v>
      </c>
      <c r="R230" s="151">
        <f t="shared" si="37"/>
        <v>0</v>
      </c>
      <c r="S230" s="151">
        <v>0</v>
      </c>
      <c r="T230" s="152">
        <f t="shared" si="38"/>
        <v>0</v>
      </c>
      <c r="AR230" s="153" t="s">
        <v>234</v>
      </c>
      <c r="AT230" s="153" t="s">
        <v>168</v>
      </c>
      <c r="AU230" s="153" t="s">
        <v>84</v>
      </c>
      <c r="AY230" s="13" t="s">
        <v>166</v>
      </c>
      <c r="BE230" s="154">
        <f t="shared" si="39"/>
        <v>0</v>
      </c>
      <c r="BF230" s="154">
        <f t="shared" si="40"/>
        <v>0</v>
      </c>
      <c r="BG230" s="154">
        <f t="shared" si="41"/>
        <v>0</v>
      </c>
      <c r="BH230" s="154">
        <f t="shared" si="42"/>
        <v>0</v>
      </c>
      <c r="BI230" s="154">
        <f t="shared" si="43"/>
        <v>0</v>
      </c>
      <c r="BJ230" s="13" t="s">
        <v>82</v>
      </c>
      <c r="BK230" s="154">
        <f t="shared" si="44"/>
        <v>0</v>
      </c>
      <c r="BL230" s="13" t="s">
        <v>234</v>
      </c>
      <c r="BM230" s="153" t="s">
        <v>462</v>
      </c>
    </row>
    <row r="231" spans="2:65" s="1" customFormat="1" ht="24.2" customHeight="1">
      <c r="B231" s="112"/>
      <c r="C231" s="155" t="s">
        <v>463</v>
      </c>
      <c r="D231" s="155" t="s">
        <v>174</v>
      </c>
      <c r="E231" s="156" t="s">
        <v>464</v>
      </c>
      <c r="F231" s="157" t="s">
        <v>465</v>
      </c>
      <c r="G231" s="158" t="s">
        <v>187</v>
      </c>
      <c r="H231" s="159">
        <v>1</v>
      </c>
      <c r="I231" s="160"/>
      <c r="J231" s="161">
        <f t="shared" si="35"/>
        <v>0</v>
      </c>
      <c r="K231" s="162"/>
      <c r="L231" s="163"/>
      <c r="M231" s="164" t="s">
        <v>1</v>
      </c>
      <c r="N231" s="165" t="s">
        <v>39</v>
      </c>
      <c r="P231" s="151">
        <f t="shared" si="36"/>
        <v>0</v>
      </c>
      <c r="Q231" s="151">
        <v>4.1000000000000002E-2</v>
      </c>
      <c r="R231" s="151">
        <f t="shared" si="37"/>
        <v>4.1000000000000002E-2</v>
      </c>
      <c r="S231" s="151">
        <v>0</v>
      </c>
      <c r="T231" s="152">
        <f t="shared" si="38"/>
        <v>0</v>
      </c>
      <c r="AR231" s="153" t="s">
        <v>301</v>
      </c>
      <c r="AT231" s="153" t="s">
        <v>174</v>
      </c>
      <c r="AU231" s="153" t="s">
        <v>84</v>
      </c>
      <c r="AY231" s="13" t="s">
        <v>166</v>
      </c>
      <c r="BE231" s="154">
        <f t="shared" si="39"/>
        <v>0</v>
      </c>
      <c r="BF231" s="154">
        <f t="shared" si="40"/>
        <v>0</v>
      </c>
      <c r="BG231" s="154">
        <f t="shared" si="41"/>
        <v>0</v>
      </c>
      <c r="BH231" s="154">
        <f t="shared" si="42"/>
        <v>0</v>
      </c>
      <c r="BI231" s="154">
        <f t="shared" si="43"/>
        <v>0</v>
      </c>
      <c r="BJ231" s="13" t="s">
        <v>82</v>
      </c>
      <c r="BK231" s="154">
        <f t="shared" si="44"/>
        <v>0</v>
      </c>
      <c r="BL231" s="13" t="s">
        <v>234</v>
      </c>
      <c r="BM231" s="153" t="s">
        <v>466</v>
      </c>
    </row>
    <row r="232" spans="2:65" s="1" customFormat="1" ht="33" customHeight="1">
      <c r="B232" s="112"/>
      <c r="C232" s="142" t="s">
        <v>467</v>
      </c>
      <c r="D232" s="142" t="s">
        <v>168</v>
      </c>
      <c r="E232" s="143" t="s">
        <v>468</v>
      </c>
      <c r="F232" s="144" t="s">
        <v>469</v>
      </c>
      <c r="G232" s="145" t="s">
        <v>187</v>
      </c>
      <c r="H232" s="146">
        <v>1</v>
      </c>
      <c r="I232" s="147"/>
      <c r="J232" s="148">
        <f t="shared" si="35"/>
        <v>0</v>
      </c>
      <c r="K232" s="149"/>
      <c r="L232" s="28"/>
      <c r="M232" s="150" t="s">
        <v>1</v>
      </c>
      <c r="N232" s="111" t="s">
        <v>39</v>
      </c>
      <c r="P232" s="151">
        <f t="shared" si="36"/>
        <v>0</v>
      </c>
      <c r="Q232" s="151">
        <v>0</v>
      </c>
      <c r="R232" s="151">
        <f t="shared" si="37"/>
        <v>0</v>
      </c>
      <c r="S232" s="151">
        <v>0</v>
      </c>
      <c r="T232" s="152">
        <f t="shared" si="38"/>
        <v>0</v>
      </c>
      <c r="AR232" s="153" t="s">
        <v>234</v>
      </c>
      <c r="AT232" s="153" t="s">
        <v>168</v>
      </c>
      <c r="AU232" s="153" t="s">
        <v>84</v>
      </c>
      <c r="AY232" s="13" t="s">
        <v>166</v>
      </c>
      <c r="BE232" s="154">
        <f t="shared" si="39"/>
        <v>0</v>
      </c>
      <c r="BF232" s="154">
        <f t="shared" si="40"/>
        <v>0</v>
      </c>
      <c r="BG232" s="154">
        <f t="shared" si="41"/>
        <v>0</v>
      </c>
      <c r="BH232" s="154">
        <f t="shared" si="42"/>
        <v>0</v>
      </c>
      <c r="BI232" s="154">
        <f t="shared" si="43"/>
        <v>0</v>
      </c>
      <c r="BJ232" s="13" t="s">
        <v>82</v>
      </c>
      <c r="BK232" s="154">
        <f t="shared" si="44"/>
        <v>0</v>
      </c>
      <c r="BL232" s="13" t="s">
        <v>234</v>
      </c>
      <c r="BM232" s="153" t="s">
        <v>470</v>
      </c>
    </row>
    <row r="233" spans="2:65" s="1" customFormat="1" ht="24.2" customHeight="1">
      <c r="B233" s="112"/>
      <c r="C233" s="155" t="s">
        <v>471</v>
      </c>
      <c r="D233" s="155" t="s">
        <v>174</v>
      </c>
      <c r="E233" s="156" t="s">
        <v>472</v>
      </c>
      <c r="F233" s="157" t="s">
        <v>473</v>
      </c>
      <c r="G233" s="158" t="s">
        <v>187</v>
      </c>
      <c r="H233" s="159">
        <v>1</v>
      </c>
      <c r="I233" s="160"/>
      <c r="J233" s="161">
        <f t="shared" si="35"/>
        <v>0</v>
      </c>
      <c r="K233" s="162"/>
      <c r="L233" s="163"/>
      <c r="M233" s="164" t="s">
        <v>1</v>
      </c>
      <c r="N233" s="165" t="s">
        <v>39</v>
      </c>
      <c r="P233" s="151">
        <f t="shared" si="36"/>
        <v>0</v>
      </c>
      <c r="Q233" s="151">
        <v>4.99E-2</v>
      </c>
      <c r="R233" s="151">
        <f t="shared" si="37"/>
        <v>4.99E-2</v>
      </c>
      <c r="S233" s="151">
        <v>0</v>
      </c>
      <c r="T233" s="152">
        <f t="shared" si="38"/>
        <v>0</v>
      </c>
      <c r="AR233" s="153" t="s">
        <v>301</v>
      </c>
      <c r="AT233" s="153" t="s">
        <v>174</v>
      </c>
      <c r="AU233" s="153" t="s">
        <v>84</v>
      </c>
      <c r="AY233" s="13" t="s">
        <v>166</v>
      </c>
      <c r="BE233" s="154">
        <f t="shared" si="39"/>
        <v>0</v>
      </c>
      <c r="BF233" s="154">
        <f t="shared" si="40"/>
        <v>0</v>
      </c>
      <c r="BG233" s="154">
        <f t="shared" si="41"/>
        <v>0</v>
      </c>
      <c r="BH233" s="154">
        <f t="shared" si="42"/>
        <v>0</v>
      </c>
      <c r="BI233" s="154">
        <f t="shared" si="43"/>
        <v>0</v>
      </c>
      <c r="BJ233" s="13" t="s">
        <v>82</v>
      </c>
      <c r="BK233" s="154">
        <f t="shared" si="44"/>
        <v>0</v>
      </c>
      <c r="BL233" s="13" t="s">
        <v>234</v>
      </c>
      <c r="BM233" s="153" t="s">
        <v>474</v>
      </c>
    </row>
    <row r="234" spans="2:65" s="1" customFormat="1" ht="24.2" customHeight="1">
      <c r="B234" s="112"/>
      <c r="C234" s="142" t="s">
        <v>475</v>
      </c>
      <c r="D234" s="142" t="s">
        <v>168</v>
      </c>
      <c r="E234" s="143" t="s">
        <v>476</v>
      </c>
      <c r="F234" s="144" t="s">
        <v>477</v>
      </c>
      <c r="G234" s="145" t="s">
        <v>177</v>
      </c>
      <c r="H234" s="146">
        <v>4.181</v>
      </c>
      <c r="I234" s="147"/>
      <c r="J234" s="148">
        <f t="shared" si="35"/>
        <v>0</v>
      </c>
      <c r="K234" s="149"/>
      <c r="L234" s="28"/>
      <c r="M234" s="150" t="s">
        <v>1</v>
      </c>
      <c r="N234" s="111" t="s">
        <v>39</v>
      </c>
      <c r="P234" s="151">
        <f t="shared" si="36"/>
        <v>0</v>
      </c>
      <c r="Q234" s="151">
        <v>0</v>
      </c>
      <c r="R234" s="151">
        <f t="shared" si="37"/>
        <v>0</v>
      </c>
      <c r="S234" s="151">
        <v>0</v>
      </c>
      <c r="T234" s="152">
        <f t="shared" si="38"/>
        <v>0</v>
      </c>
      <c r="AR234" s="153" t="s">
        <v>234</v>
      </c>
      <c r="AT234" s="153" t="s">
        <v>168</v>
      </c>
      <c r="AU234" s="153" t="s">
        <v>84</v>
      </c>
      <c r="AY234" s="13" t="s">
        <v>166</v>
      </c>
      <c r="BE234" s="154">
        <f t="shared" si="39"/>
        <v>0</v>
      </c>
      <c r="BF234" s="154">
        <f t="shared" si="40"/>
        <v>0</v>
      </c>
      <c r="BG234" s="154">
        <f t="shared" si="41"/>
        <v>0</v>
      </c>
      <c r="BH234" s="154">
        <f t="shared" si="42"/>
        <v>0</v>
      </c>
      <c r="BI234" s="154">
        <f t="shared" si="43"/>
        <v>0</v>
      </c>
      <c r="BJ234" s="13" t="s">
        <v>82</v>
      </c>
      <c r="BK234" s="154">
        <f t="shared" si="44"/>
        <v>0</v>
      </c>
      <c r="BL234" s="13" t="s">
        <v>234</v>
      </c>
      <c r="BM234" s="153" t="s">
        <v>478</v>
      </c>
    </row>
    <row r="235" spans="2:65" s="11" customFormat="1" ht="22.9" customHeight="1">
      <c r="B235" s="130"/>
      <c r="D235" s="131" t="s">
        <v>73</v>
      </c>
      <c r="E235" s="140" t="s">
        <v>479</v>
      </c>
      <c r="F235" s="140" t="s">
        <v>480</v>
      </c>
      <c r="I235" s="133"/>
      <c r="J235" s="141">
        <f>BK235</f>
        <v>0</v>
      </c>
      <c r="L235" s="130"/>
      <c r="M235" s="135"/>
      <c r="P235" s="136">
        <f>SUM(P236:P256)</f>
        <v>0</v>
      </c>
      <c r="R235" s="136">
        <f>SUM(R236:R256)</f>
        <v>0.41401094000000005</v>
      </c>
      <c r="T235" s="137">
        <f>SUM(T236:T256)</f>
        <v>0.1</v>
      </c>
      <c r="AR235" s="131" t="s">
        <v>84</v>
      </c>
      <c r="AT235" s="138" t="s">
        <v>73</v>
      </c>
      <c r="AU235" s="138" t="s">
        <v>82</v>
      </c>
      <c r="AY235" s="131" t="s">
        <v>166</v>
      </c>
      <c r="BK235" s="139">
        <f>SUM(BK236:BK256)</f>
        <v>0</v>
      </c>
    </row>
    <row r="236" spans="2:65" s="1" customFormat="1" ht="33" customHeight="1">
      <c r="B236" s="112"/>
      <c r="C236" s="142" t="s">
        <v>481</v>
      </c>
      <c r="D236" s="142" t="s">
        <v>168</v>
      </c>
      <c r="E236" s="143" t="s">
        <v>482</v>
      </c>
      <c r="F236" s="144" t="s">
        <v>483</v>
      </c>
      <c r="G236" s="145" t="s">
        <v>187</v>
      </c>
      <c r="H236" s="146">
        <v>1</v>
      </c>
      <c r="I236" s="147"/>
      <c r="J236" s="148">
        <f t="shared" ref="J236:J256" si="45">ROUND(I236*H236,2)</f>
        <v>0</v>
      </c>
      <c r="K236" s="149"/>
      <c r="L236" s="28"/>
      <c r="M236" s="150" t="s">
        <v>1</v>
      </c>
      <c r="N236" s="111" t="s">
        <v>39</v>
      </c>
      <c r="P236" s="151">
        <f t="shared" ref="P236:P256" si="46">O236*H236</f>
        <v>0</v>
      </c>
      <c r="Q236" s="151">
        <v>0</v>
      </c>
      <c r="R236" s="151">
        <f t="shared" ref="R236:R256" si="47">Q236*H236</f>
        <v>0</v>
      </c>
      <c r="S236" s="151">
        <v>0</v>
      </c>
      <c r="T236" s="152">
        <f t="shared" ref="T236:T256" si="48">S236*H236</f>
        <v>0</v>
      </c>
      <c r="AR236" s="153" t="s">
        <v>234</v>
      </c>
      <c r="AT236" s="153" t="s">
        <v>168</v>
      </c>
      <c r="AU236" s="153" t="s">
        <v>84</v>
      </c>
      <c r="AY236" s="13" t="s">
        <v>166</v>
      </c>
      <c r="BE236" s="154">
        <f t="shared" ref="BE236:BE256" si="49">IF(N236="základní",J236,0)</f>
        <v>0</v>
      </c>
      <c r="BF236" s="154">
        <f t="shared" ref="BF236:BF256" si="50">IF(N236="snížená",J236,0)</f>
        <v>0</v>
      </c>
      <c r="BG236" s="154">
        <f t="shared" ref="BG236:BG256" si="51">IF(N236="zákl. přenesená",J236,0)</f>
        <v>0</v>
      </c>
      <c r="BH236" s="154">
        <f t="shared" ref="BH236:BH256" si="52">IF(N236="sníž. přenesená",J236,0)</f>
        <v>0</v>
      </c>
      <c r="BI236" s="154">
        <f t="shared" ref="BI236:BI256" si="53">IF(N236="nulová",J236,0)</f>
        <v>0</v>
      </c>
      <c r="BJ236" s="13" t="s">
        <v>82</v>
      </c>
      <c r="BK236" s="154">
        <f t="shared" ref="BK236:BK256" si="54">ROUND(I236*H236,2)</f>
        <v>0</v>
      </c>
      <c r="BL236" s="13" t="s">
        <v>234</v>
      </c>
      <c r="BM236" s="153" t="s">
        <v>484</v>
      </c>
    </row>
    <row r="237" spans="2:65" s="1" customFormat="1" ht="24.2" customHeight="1">
      <c r="B237" s="112"/>
      <c r="C237" s="155" t="s">
        <v>485</v>
      </c>
      <c r="D237" s="155" t="s">
        <v>174</v>
      </c>
      <c r="E237" s="156" t="s">
        <v>486</v>
      </c>
      <c r="F237" s="157" t="s">
        <v>487</v>
      </c>
      <c r="G237" s="158" t="s">
        <v>187</v>
      </c>
      <c r="H237" s="159">
        <v>1</v>
      </c>
      <c r="I237" s="160"/>
      <c r="J237" s="161">
        <f t="shared" si="45"/>
        <v>0</v>
      </c>
      <c r="K237" s="162"/>
      <c r="L237" s="163"/>
      <c r="M237" s="164" t="s">
        <v>1</v>
      </c>
      <c r="N237" s="165" t="s">
        <v>39</v>
      </c>
      <c r="P237" s="151">
        <f t="shared" si="46"/>
        <v>0</v>
      </c>
      <c r="Q237" s="151">
        <v>4.2999999999999997E-2</v>
      </c>
      <c r="R237" s="151">
        <f t="shared" si="47"/>
        <v>4.2999999999999997E-2</v>
      </c>
      <c r="S237" s="151">
        <v>0</v>
      </c>
      <c r="T237" s="152">
        <f t="shared" si="48"/>
        <v>0</v>
      </c>
      <c r="AR237" s="153" t="s">
        <v>301</v>
      </c>
      <c r="AT237" s="153" t="s">
        <v>174</v>
      </c>
      <c r="AU237" s="153" t="s">
        <v>84</v>
      </c>
      <c r="AY237" s="13" t="s">
        <v>166</v>
      </c>
      <c r="BE237" s="154">
        <f t="shared" si="49"/>
        <v>0</v>
      </c>
      <c r="BF237" s="154">
        <f t="shared" si="50"/>
        <v>0</v>
      </c>
      <c r="BG237" s="154">
        <f t="shared" si="51"/>
        <v>0</v>
      </c>
      <c r="BH237" s="154">
        <f t="shared" si="52"/>
        <v>0</v>
      </c>
      <c r="BI237" s="154">
        <f t="shared" si="53"/>
        <v>0</v>
      </c>
      <c r="BJ237" s="13" t="s">
        <v>82</v>
      </c>
      <c r="BK237" s="154">
        <f t="shared" si="54"/>
        <v>0</v>
      </c>
      <c r="BL237" s="13" t="s">
        <v>234</v>
      </c>
      <c r="BM237" s="153" t="s">
        <v>488</v>
      </c>
    </row>
    <row r="238" spans="2:65" s="1" customFormat="1" ht="24.2" customHeight="1">
      <c r="B238" s="112"/>
      <c r="C238" s="142" t="s">
        <v>489</v>
      </c>
      <c r="D238" s="142" t="s">
        <v>168</v>
      </c>
      <c r="E238" s="143" t="s">
        <v>490</v>
      </c>
      <c r="F238" s="144" t="s">
        <v>491</v>
      </c>
      <c r="G238" s="145" t="s">
        <v>187</v>
      </c>
      <c r="H238" s="146">
        <v>5</v>
      </c>
      <c r="I238" s="147"/>
      <c r="J238" s="148">
        <f t="shared" si="45"/>
        <v>0</v>
      </c>
      <c r="K238" s="149"/>
      <c r="L238" s="28"/>
      <c r="M238" s="150" t="s">
        <v>1</v>
      </c>
      <c r="N238" s="111" t="s">
        <v>39</v>
      </c>
      <c r="P238" s="151">
        <f t="shared" si="46"/>
        <v>0</v>
      </c>
      <c r="Q238" s="151">
        <v>0</v>
      </c>
      <c r="R238" s="151">
        <f t="shared" si="47"/>
        <v>0</v>
      </c>
      <c r="S238" s="151">
        <v>0</v>
      </c>
      <c r="T238" s="152">
        <f t="shared" si="48"/>
        <v>0</v>
      </c>
      <c r="AR238" s="153" t="s">
        <v>234</v>
      </c>
      <c r="AT238" s="153" t="s">
        <v>168</v>
      </c>
      <c r="AU238" s="153" t="s">
        <v>84</v>
      </c>
      <c r="AY238" s="13" t="s">
        <v>166</v>
      </c>
      <c r="BE238" s="154">
        <f t="shared" si="49"/>
        <v>0</v>
      </c>
      <c r="BF238" s="154">
        <f t="shared" si="50"/>
        <v>0</v>
      </c>
      <c r="BG238" s="154">
        <f t="shared" si="51"/>
        <v>0</v>
      </c>
      <c r="BH238" s="154">
        <f t="shared" si="52"/>
        <v>0</v>
      </c>
      <c r="BI238" s="154">
        <f t="shared" si="53"/>
        <v>0</v>
      </c>
      <c r="BJ238" s="13" t="s">
        <v>82</v>
      </c>
      <c r="BK238" s="154">
        <f t="shared" si="54"/>
        <v>0</v>
      </c>
      <c r="BL238" s="13" t="s">
        <v>234</v>
      </c>
      <c r="BM238" s="153" t="s">
        <v>492</v>
      </c>
    </row>
    <row r="239" spans="2:65" s="1" customFormat="1" ht="24.2" customHeight="1">
      <c r="B239" s="112"/>
      <c r="C239" s="155" t="s">
        <v>493</v>
      </c>
      <c r="D239" s="155" t="s">
        <v>174</v>
      </c>
      <c r="E239" s="156" t="s">
        <v>494</v>
      </c>
      <c r="F239" s="157" t="s">
        <v>495</v>
      </c>
      <c r="G239" s="158" t="s">
        <v>187</v>
      </c>
      <c r="H239" s="159">
        <v>5</v>
      </c>
      <c r="I239" s="160"/>
      <c r="J239" s="161">
        <f t="shared" si="45"/>
        <v>0</v>
      </c>
      <c r="K239" s="162"/>
      <c r="L239" s="163"/>
      <c r="M239" s="164" t="s">
        <v>1</v>
      </c>
      <c r="N239" s="165" t="s">
        <v>39</v>
      </c>
      <c r="P239" s="151">
        <f t="shared" si="46"/>
        <v>0</v>
      </c>
      <c r="Q239" s="151">
        <v>1.6E-2</v>
      </c>
      <c r="R239" s="151">
        <f t="shared" si="47"/>
        <v>0.08</v>
      </c>
      <c r="S239" s="151">
        <v>0</v>
      </c>
      <c r="T239" s="152">
        <f t="shared" si="48"/>
        <v>0</v>
      </c>
      <c r="AR239" s="153" t="s">
        <v>301</v>
      </c>
      <c r="AT239" s="153" t="s">
        <v>174</v>
      </c>
      <c r="AU239" s="153" t="s">
        <v>84</v>
      </c>
      <c r="AY239" s="13" t="s">
        <v>166</v>
      </c>
      <c r="BE239" s="154">
        <f t="shared" si="49"/>
        <v>0</v>
      </c>
      <c r="BF239" s="154">
        <f t="shared" si="50"/>
        <v>0</v>
      </c>
      <c r="BG239" s="154">
        <f t="shared" si="51"/>
        <v>0</v>
      </c>
      <c r="BH239" s="154">
        <f t="shared" si="52"/>
        <v>0</v>
      </c>
      <c r="BI239" s="154">
        <f t="shared" si="53"/>
        <v>0</v>
      </c>
      <c r="BJ239" s="13" t="s">
        <v>82</v>
      </c>
      <c r="BK239" s="154">
        <f t="shared" si="54"/>
        <v>0</v>
      </c>
      <c r="BL239" s="13" t="s">
        <v>234</v>
      </c>
      <c r="BM239" s="153" t="s">
        <v>496</v>
      </c>
    </row>
    <row r="240" spans="2:65" s="1" customFormat="1" ht="24.2" customHeight="1">
      <c r="B240" s="112"/>
      <c r="C240" s="142" t="s">
        <v>497</v>
      </c>
      <c r="D240" s="142" t="s">
        <v>168</v>
      </c>
      <c r="E240" s="143" t="s">
        <v>498</v>
      </c>
      <c r="F240" s="144" t="s">
        <v>499</v>
      </c>
      <c r="G240" s="145" t="s">
        <v>187</v>
      </c>
      <c r="H240" s="146">
        <v>1</v>
      </c>
      <c r="I240" s="147"/>
      <c r="J240" s="148">
        <f t="shared" si="45"/>
        <v>0</v>
      </c>
      <c r="K240" s="149"/>
      <c r="L240" s="28"/>
      <c r="M240" s="150" t="s">
        <v>1</v>
      </c>
      <c r="N240" s="111" t="s">
        <v>39</v>
      </c>
      <c r="P240" s="151">
        <f t="shared" si="46"/>
        <v>0</v>
      </c>
      <c r="Q240" s="151">
        <v>0</v>
      </c>
      <c r="R240" s="151">
        <f t="shared" si="47"/>
        <v>0</v>
      </c>
      <c r="S240" s="151">
        <v>0</v>
      </c>
      <c r="T240" s="152">
        <f t="shared" si="48"/>
        <v>0</v>
      </c>
      <c r="AR240" s="153" t="s">
        <v>234</v>
      </c>
      <c r="AT240" s="153" t="s">
        <v>168</v>
      </c>
      <c r="AU240" s="153" t="s">
        <v>84</v>
      </c>
      <c r="AY240" s="13" t="s">
        <v>166</v>
      </c>
      <c r="BE240" s="154">
        <f t="shared" si="49"/>
        <v>0</v>
      </c>
      <c r="BF240" s="154">
        <f t="shared" si="50"/>
        <v>0</v>
      </c>
      <c r="BG240" s="154">
        <f t="shared" si="51"/>
        <v>0</v>
      </c>
      <c r="BH240" s="154">
        <f t="shared" si="52"/>
        <v>0</v>
      </c>
      <c r="BI240" s="154">
        <f t="shared" si="53"/>
        <v>0</v>
      </c>
      <c r="BJ240" s="13" t="s">
        <v>82</v>
      </c>
      <c r="BK240" s="154">
        <f t="shared" si="54"/>
        <v>0</v>
      </c>
      <c r="BL240" s="13" t="s">
        <v>234</v>
      </c>
      <c r="BM240" s="153" t="s">
        <v>500</v>
      </c>
    </row>
    <row r="241" spans="2:65" s="1" customFormat="1" ht="33" customHeight="1">
      <c r="B241" s="112"/>
      <c r="C241" s="155" t="s">
        <v>501</v>
      </c>
      <c r="D241" s="155" t="s">
        <v>174</v>
      </c>
      <c r="E241" s="156" t="s">
        <v>502</v>
      </c>
      <c r="F241" s="157" t="s">
        <v>503</v>
      </c>
      <c r="G241" s="158" t="s">
        <v>187</v>
      </c>
      <c r="H241" s="159">
        <v>1</v>
      </c>
      <c r="I241" s="160"/>
      <c r="J241" s="161">
        <f t="shared" si="45"/>
        <v>0</v>
      </c>
      <c r="K241" s="162"/>
      <c r="L241" s="163"/>
      <c r="M241" s="164" t="s">
        <v>1</v>
      </c>
      <c r="N241" s="165" t="s">
        <v>39</v>
      </c>
      <c r="P241" s="151">
        <f t="shared" si="46"/>
        <v>0</v>
      </c>
      <c r="Q241" s="151">
        <v>2.1600000000000001E-2</v>
      </c>
      <c r="R241" s="151">
        <f t="shared" si="47"/>
        <v>2.1600000000000001E-2</v>
      </c>
      <c r="S241" s="151">
        <v>0</v>
      </c>
      <c r="T241" s="152">
        <f t="shared" si="48"/>
        <v>0</v>
      </c>
      <c r="AR241" s="153" t="s">
        <v>301</v>
      </c>
      <c r="AT241" s="153" t="s">
        <v>174</v>
      </c>
      <c r="AU241" s="153" t="s">
        <v>84</v>
      </c>
      <c r="AY241" s="13" t="s">
        <v>166</v>
      </c>
      <c r="BE241" s="154">
        <f t="shared" si="49"/>
        <v>0</v>
      </c>
      <c r="BF241" s="154">
        <f t="shared" si="50"/>
        <v>0</v>
      </c>
      <c r="BG241" s="154">
        <f t="shared" si="51"/>
        <v>0</v>
      </c>
      <c r="BH241" s="154">
        <f t="shared" si="52"/>
        <v>0</v>
      </c>
      <c r="BI241" s="154">
        <f t="shared" si="53"/>
        <v>0</v>
      </c>
      <c r="BJ241" s="13" t="s">
        <v>82</v>
      </c>
      <c r="BK241" s="154">
        <f t="shared" si="54"/>
        <v>0</v>
      </c>
      <c r="BL241" s="13" t="s">
        <v>234</v>
      </c>
      <c r="BM241" s="153" t="s">
        <v>504</v>
      </c>
    </row>
    <row r="242" spans="2:65" s="1" customFormat="1" ht="24.2" customHeight="1">
      <c r="B242" s="112"/>
      <c r="C242" s="142" t="s">
        <v>505</v>
      </c>
      <c r="D242" s="142" t="s">
        <v>168</v>
      </c>
      <c r="E242" s="143" t="s">
        <v>506</v>
      </c>
      <c r="F242" s="144" t="s">
        <v>507</v>
      </c>
      <c r="G242" s="145" t="s">
        <v>187</v>
      </c>
      <c r="H242" s="146">
        <v>1</v>
      </c>
      <c r="I242" s="147"/>
      <c r="J242" s="148">
        <f t="shared" si="45"/>
        <v>0</v>
      </c>
      <c r="K242" s="149"/>
      <c r="L242" s="28"/>
      <c r="M242" s="150" t="s">
        <v>1</v>
      </c>
      <c r="N242" s="111" t="s">
        <v>39</v>
      </c>
      <c r="P242" s="151">
        <f t="shared" si="46"/>
        <v>0</v>
      </c>
      <c r="Q242" s="151">
        <v>0</v>
      </c>
      <c r="R242" s="151">
        <f t="shared" si="47"/>
        <v>0</v>
      </c>
      <c r="S242" s="151">
        <v>0</v>
      </c>
      <c r="T242" s="152">
        <f t="shared" si="48"/>
        <v>0</v>
      </c>
      <c r="AR242" s="153" t="s">
        <v>234</v>
      </c>
      <c r="AT242" s="153" t="s">
        <v>168</v>
      </c>
      <c r="AU242" s="153" t="s">
        <v>84</v>
      </c>
      <c r="AY242" s="13" t="s">
        <v>166</v>
      </c>
      <c r="BE242" s="154">
        <f t="shared" si="49"/>
        <v>0</v>
      </c>
      <c r="BF242" s="154">
        <f t="shared" si="50"/>
        <v>0</v>
      </c>
      <c r="BG242" s="154">
        <f t="shared" si="51"/>
        <v>0</v>
      </c>
      <c r="BH242" s="154">
        <f t="shared" si="52"/>
        <v>0</v>
      </c>
      <c r="BI242" s="154">
        <f t="shared" si="53"/>
        <v>0</v>
      </c>
      <c r="BJ242" s="13" t="s">
        <v>82</v>
      </c>
      <c r="BK242" s="154">
        <f t="shared" si="54"/>
        <v>0</v>
      </c>
      <c r="BL242" s="13" t="s">
        <v>234</v>
      </c>
      <c r="BM242" s="153" t="s">
        <v>508</v>
      </c>
    </row>
    <row r="243" spans="2:65" s="1" customFormat="1" ht="33" customHeight="1">
      <c r="B243" s="112"/>
      <c r="C243" s="155" t="s">
        <v>509</v>
      </c>
      <c r="D243" s="155" t="s">
        <v>174</v>
      </c>
      <c r="E243" s="156" t="s">
        <v>510</v>
      </c>
      <c r="F243" s="157" t="s">
        <v>511</v>
      </c>
      <c r="G243" s="158" t="s">
        <v>187</v>
      </c>
      <c r="H243" s="159">
        <v>1</v>
      </c>
      <c r="I243" s="160"/>
      <c r="J243" s="161">
        <f t="shared" si="45"/>
        <v>0</v>
      </c>
      <c r="K243" s="162"/>
      <c r="L243" s="163"/>
      <c r="M243" s="164" t="s">
        <v>1</v>
      </c>
      <c r="N243" s="165" t="s">
        <v>39</v>
      </c>
      <c r="P243" s="151">
        <f t="shared" si="46"/>
        <v>0</v>
      </c>
      <c r="Q243" s="151">
        <v>4.1000000000000002E-2</v>
      </c>
      <c r="R243" s="151">
        <f t="shared" si="47"/>
        <v>4.1000000000000002E-2</v>
      </c>
      <c r="S243" s="151">
        <v>0</v>
      </c>
      <c r="T243" s="152">
        <f t="shared" si="48"/>
        <v>0</v>
      </c>
      <c r="AR243" s="153" t="s">
        <v>301</v>
      </c>
      <c r="AT243" s="153" t="s">
        <v>174</v>
      </c>
      <c r="AU243" s="153" t="s">
        <v>84</v>
      </c>
      <c r="AY243" s="13" t="s">
        <v>166</v>
      </c>
      <c r="BE243" s="154">
        <f t="shared" si="49"/>
        <v>0</v>
      </c>
      <c r="BF243" s="154">
        <f t="shared" si="50"/>
        <v>0</v>
      </c>
      <c r="BG243" s="154">
        <f t="shared" si="51"/>
        <v>0</v>
      </c>
      <c r="BH243" s="154">
        <f t="shared" si="52"/>
        <v>0</v>
      </c>
      <c r="BI243" s="154">
        <f t="shared" si="53"/>
        <v>0</v>
      </c>
      <c r="BJ243" s="13" t="s">
        <v>82</v>
      </c>
      <c r="BK243" s="154">
        <f t="shared" si="54"/>
        <v>0</v>
      </c>
      <c r="BL243" s="13" t="s">
        <v>234</v>
      </c>
      <c r="BM243" s="153" t="s">
        <v>512</v>
      </c>
    </row>
    <row r="244" spans="2:65" s="1" customFormat="1" ht="24.2" customHeight="1">
      <c r="B244" s="112"/>
      <c r="C244" s="142" t="s">
        <v>513</v>
      </c>
      <c r="D244" s="142" t="s">
        <v>168</v>
      </c>
      <c r="E244" s="143" t="s">
        <v>514</v>
      </c>
      <c r="F244" s="144" t="s">
        <v>515</v>
      </c>
      <c r="G244" s="145" t="s">
        <v>187</v>
      </c>
      <c r="H244" s="146">
        <v>1</v>
      </c>
      <c r="I244" s="147"/>
      <c r="J244" s="148">
        <f t="shared" si="45"/>
        <v>0</v>
      </c>
      <c r="K244" s="149"/>
      <c r="L244" s="28"/>
      <c r="M244" s="150" t="s">
        <v>1</v>
      </c>
      <c r="N244" s="111" t="s">
        <v>39</v>
      </c>
      <c r="P244" s="151">
        <f t="shared" si="46"/>
        <v>0</v>
      </c>
      <c r="Q244" s="151">
        <v>0</v>
      </c>
      <c r="R244" s="151">
        <f t="shared" si="47"/>
        <v>0</v>
      </c>
      <c r="S244" s="151">
        <v>0</v>
      </c>
      <c r="T244" s="152">
        <f t="shared" si="48"/>
        <v>0</v>
      </c>
      <c r="AR244" s="153" t="s">
        <v>234</v>
      </c>
      <c r="AT244" s="153" t="s">
        <v>168</v>
      </c>
      <c r="AU244" s="153" t="s">
        <v>84</v>
      </c>
      <c r="AY244" s="13" t="s">
        <v>166</v>
      </c>
      <c r="BE244" s="154">
        <f t="shared" si="49"/>
        <v>0</v>
      </c>
      <c r="BF244" s="154">
        <f t="shared" si="50"/>
        <v>0</v>
      </c>
      <c r="BG244" s="154">
        <f t="shared" si="51"/>
        <v>0</v>
      </c>
      <c r="BH244" s="154">
        <f t="shared" si="52"/>
        <v>0</v>
      </c>
      <c r="BI244" s="154">
        <f t="shared" si="53"/>
        <v>0</v>
      </c>
      <c r="BJ244" s="13" t="s">
        <v>82</v>
      </c>
      <c r="BK244" s="154">
        <f t="shared" si="54"/>
        <v>0</v>
      </c>
      <c r="BL244" s="13" t="s">
        <v>234</v>
      </c>
      <c r="BM244" s="153" t="s">
        <v>516</v>
      </c>
    </row>
    <row r="245" spans="2:65" s="1" customFormat="1" ht="24.2" customHeight="1">
      <c r="B245" s="112"/>
      <c r="C245" s="155" t="s">
        <v>517</v>
      </c>
      <c r="D245" s="155" t="s">
        <v>174</v>
      </c>
      <c r="E245" s="156" t="s">
        <v>518</v>
      </c>
      <c r="F245" s="157" t="s">
        <v>519</v>
      </c>
      <c r="G245" s="158" t="s">
        <v>187</v>
      </c>
      <c r="H245" s="159">
        <v>1</v>
      </c>
      <c r="I245" s="160"/>
      <c r="J245" s="161">
        <f t="shared" si="45"/>
        <v>0</v>
      </c>
      <c r="K245" s="162"/>
      <c r="L245" s="163"/>
      <c r="M245" s="164" t="s">
        <v>1</v>
      </c>
      <c r="N245" s="165" t="s">
        <v>39</v>
      </c>
      <c r="P245" s="151">
        <f t="shared" si="46"/>
        <v>0</v>
      </c>
      <c r="Q245" s="151">
        <v>1.6E-2</v>
      </c>
      <c r="R245" s="151">
        <f t="shared" si="47"/>
        <v>1.6E-2</v>
      </c>
      <c r="S245" s="151">
        <v>0</v>
      </c>
      <c r="T245" s="152">
        <f t="shared" si="48"/>
        <v>0</v>
      </c>
      <c r="AR245" s="153" t="s">
        <v>301</v>
      </c>
      <c r="AT245" s="153" t="s">
        <v>174</v>
      </c>
      <c r="AU245" s="153" t="s">
        <v>84</v>
      </c>
      <c r="AY245" s="13" t="s">
        <v>166</v>
      </c>
      <c r="BE245" s="154">
        <f t="shared" si="49"/>
        <v>0</v>
      </c>
      <c r="BF245" s="154">
        <f t="shared" si="50"/>
        <v>0</v>
      </c>
      <c r="BG245" s="154">
        <f t="shared" si="51"/>
        <v>0</v>
      </c>
      <c r="BH245" s="154">
        <f t="shared" si="52"/>
        <v>0</v>
      </c>
      <c r="BI245" s="154">
        <f t="shared" si="53"/>
        <v>0</v>
      </c>
      <c r="BJ245" s="13" t="s">
        <v>82</v>
      </c>
      <c r="BK245" s="154">
        <f t="shared" si="54"/>
        <v>0</v>
      </c>
      <c r="BL245" s="13" t="s">
        <v>234</v>
      </c>
      <c r="BM245" s="153" t="s">
        <v>520</v>
      </c>
    </row>
    <row r="246" spans="2:65" s="1" customFormat="1" ht="37.9" customHeight="1">
      <c r="B246" s="112"/>
      <c r="C246" s="142" t="s">
        <v>521</v>
      </c>
      <c r="D246" s="142" t="s">
        <v>168</v>
      </c>
      <c r="E246" s="143" t="s">
        <v>522</v>
      </c>
      <c r="F246" s="144" t="s">
        <v>523</v>
      </c>
      <c r="G246" s="145" t="s">
        <v>187</v>
      </c>
      <c r="H246" s="146">
        <v>1</v>
      </c>
      <c r="I246" s="147"/>
      <c r="J246" s="148">
        <f t="shared" si="45"/>
        <v>0</v>
      </c>
      <c r="K246" s="149"/>
      <c r="L246" s="28"/>
      <c r="M246" s="150" t="s">
        <v>1</v>
      </c>
      <c r="N246" s="111" t="s">
        <v>39</v>
      </c>
      <c r="P246" s="151">
        <f t="shared" si="46"/>
        <v>0</v>
      </c>
      <c r="Q246" s="151">
        <v>0</v>
      </c>
      <c r="R246" s="151">
        <f t="shared" si="47"/>
        <v>0</v>
      </c>
      <c r="S246" s="151">
        <v>0</v>
      </c>
      <c r="T246" s="152">
        <f t="shared" si="48"/>
        <v>0</v>
      </c>
      <c r="AR246" s="153" t="s">
        <v>234</v>
      </c>
      <c r="AT246" s="153" t="s">
        <v>168</v>
      </c>
      <c r="AU246" s="153" t="s">
        <v>84</v>
      </c>
      <c r="AY246" s="13" t="s">
        <v>166</v>
      </c>
      <c r="BE246" s="154">
        <f t="shared" si="49"/>
        <v>0</v>
      </c>
      <c r="BF246" s="154">
        <f t="shared" si="50"/>
        <v>0</v>
      </c>
      <c r="BG246" s="154">
        <f t="shared" si="51"/>
        <v>0</v>
      </c>
      <c r="BH246" s="154">
        <f t="shared" si="52"/>
        <v>0</v>
      </c>
      <c r="BI246" s="154">
        <f t="shared" si="53"/>
        <v>0</v>
      </c>
      <c r="BJ246" s="13" t="s">
        <v>82</v>
      </c>
      <c r="BK246" s="154">
        <f t="shared" si="54"/>
        <v>0</v>
      </c>
      <c r="BL246" s="13" t="s">
        <v>234</v>
      </c>
      <c r="BM246" s="153" t="s">
        <v>524</v>
      </c>
    </row>
    <row r="247" spans="2:65" s="1" customFormat="1" ht="24.2" customHeight="1">
      <c r="B247" s="112"/>
      <c r="C247" s="155" t="s">
        <v>525</v>
      </c>
      <c r="D247" s="155" t="s">
        <v>174</v>
      </c>
      <c r="E247" s="156" t="s">
        <v>526</v>
      </c>
      <c r="F247" s="157" t="s">
        <v>527</v>
      </c>
      <c r="G247" s="158" t="s">
        <v>187</v>
      </c>
      <c r="H247" s="159">
        <v>1</v>
      </c>
      <c r="I247" s="160"/>
      <c r="J247" s="161">
        <f t="shared" si="45"/>
        <v>0</v>
      </c>
      <c r="K247" s="162"/>
      <c r="L247" s="163"/>
      <c r="M247" s="164" t="s">
        <v>1</v>
      </c>
      <c r="N247" s="165" t="s">
        <v>39</v>
      </c>
      <c r="P247" s="151">
        <f t="shared" si="46"/>
        <v>0</v>
      </c>
      <c r="Q247" s="151">
        <v>1.6E-2</v>
      </c>
      <c r="R247" s="151">
        <f t="shared" si="47"/>
        <v>1.6E-2</v>
      </c>
      <c r="S247" s="151">
        <v>0</v>
      </c>
      <c r="T247" s="152">
        <f t="shared" si="48"/>
        <v>0</v>
      </c>
      <c r="AR247" s="153" t="s">
        <v>301</v>
      </c>
      <c r="AT247" s="153" t="s">
        <v>174</v>
      </c>
      <c r="AU247" s="153" t="s">
        <v>84</v>
      </c>
      <c r="AY247" s="13" t="s">
        <v>166</v>
      </c>
      <c r="BE247" s="154">
        <f t="shared" si="49"/>
        <v>0</v>
      </c>
      <c r="BF247" s="154">
        <f t="shared" si="50"/>
        <v>0</v>
      </c>
      <c r="BG247" s="154">
        <f t="shared" si="51"/>
        <v>0</v>
      </c>
      <c r="BH247" s="154">
        <f t="shared" si="52"/>
        <v>0</v>
      </c>
      <c r="BI247" s="154">
        <f t="shared" si="53"/>
        <v>0</v>
      </c>
      <c r="BJ247" s="13" t="s">
        <v>82</v>
      </c>
      <c r="BK247" s="154">
        <f t="shared" si="54"/>
        <v>0</v>
      </c>
      <c r="BL247" s="13" t="s">
        <v>234</v>
      </c>
      <c r="BM247" s="153" t="s">
        <v>528</v>
      </c>
    </row>
    <row r="248" spans="2:65" s="1" customFormat="1" ht="24.2" customHeight="1">
      <c r="B248" s="112"/>
      <c r="C248" s="142" t="s">
        <v>529</v>
      </c>
      <c r="D248" s="142" t="s">
        <v>168</v>
      </c>
      <c r="E248" s="143" t="s">
        <v>530</v>
      </c>
      <c r="F248" s="144" t="s">
        <v>531</v>
      </c>
      <c r="G248" s="145" t="s">
        <v>187</v>
      </c>
      <c r="H248" s="146">
        <v>8</v>
      </c>
      <c r="I248" s="147"/>
      <c r="J248" s="148">
        <f t="shared" si="45"/>
        <v>0</v>
      </c>
      <c r="K248" s="149"/>
      <c r="L248" s="28"/>
      <c r="M248" s="150" t="s">
        <v>1</v>
      </c>
      <c r="N248" s="111" t="s">
        <v>39</v>
      </c>
      <c r="P248" s="151">
        <f t="shared" si="46"/>
        <v>0</v>
      </c>
      <c r="Q248" s="151">
        <v>4.5011749999999999E-4</v>
      </c>
      <c r="R248" s="151">
        <f t="shared" si="47"/>
        <v>3.60094E-3</v>
      </c>
      <c r="S248" s="151">
        <v>0</v>
      </c>
      <c r="T248" s="152">
        <f t="shared" si="48"/>
        <v>0</v>
      </c>
      <c r="AR248" s="153" t="s">
        <v>234</v>
      </c>
      <c r="AT248" s="153" t="s">
        <v>168</v>
      </c>
      <c r="AU248" s="153" t="s">
        <v>84</v>
      </c>
      <c r="AY248" s="13" t="s">
        <v>166</v>
      </c>
      <c r="BE248" s="154">
        <f t="shared" si="49"/>
        <v>0</v>
      </c>
      <c r="BF248" s="154">
        <f t="shared" si="50"/>
        <v>0</v>
      </c>
      <c r="BG248" s="154">
        <f t="shared" si="51"/>
        <v>0</v>
      </c>
      <c r="BH248" s="154">
        <f t="shared" si="52"/>
        <v>0</v>
      </c>
      <c r="BI248" s="154">
        <f t="shared" si="53"/>
        <v>0</v>
      </c>
      <c r="BJ248" s="13" t="s">
        <v>82</v>
      </c>
      <c r="BK248" s="154">
        <f t="shared" si="54"/>
        <v>0</v>
      </c>
      <c r="BL248" s="13" t="s">
        <v>234</v>
      </c>
      <c r="BM248" s="153" t="s">
        <v>532</v>
      </c>
    </row>
    <row r="249" spans="2:65" s="1" customFormat="1" ht="37.9" customHeight="1">
      <c r="B249" s="112"/>
      <c r="C249" s="155" t="s">
        <v>533</v>
      </c>
      <c r="D249" s="155" t="s">
        <v>174</v>
      </c>
      <c r="E249" s="156" t="s">
        <v>534</v>
      </c>
      <c r="F249" s="157" t="s">
        <v>535</v>
      </c>
      <c r="G249" s="158" t="s">
        <v>187</v>
      </c>
      <c r="H249" s="159">
        <v>8</v>
      </c>
      <c r="I249" s="160"/>
      <c r="J249" s="161">
        <f t="shared" si="45"/>
        <v>0</v>
      </c>
      <c r="K249" s="162"/>
      <c r="L249" s="163"/>
      <c r="M249" s="164" t="s">
        <v>1</v>
      </c>
      <c r="N249" s="165" t="s">
        <v>39</v>
      </c>
      <c r="P249" s="151">
        <f t="shared" si="46"/>
        <v>0</v>
      </c>
      <c r="Q249" s="151">
        <v>1.6E-2</v>
      </c>
      <c r="R249" s="151">
        <f t="shared" si="47"/>
        <v>0.128</v>
      </c>
      <c r="S249" s="151">
        <v>0</v>
      </c>
      <c r="T249" s="152">
        <f t="shared" si="48"/>
        <v>0</v>
      </c>
      <c r="AR249" s="153" t="s">
        <v>301</v>
      </c>
      <c r="AT249" s="153" t="s">
        <v>174</v>
      </c>
      <c r="AU249" s="153" t="s">
        <v>84</v>
      </c>
      <c r="AY249" s="13" t="s">
        <v>166</v>
      </c>
      <c r="BE249" s="154">
        <f t="shared" si="49"/>
        <v>0</v>
      </c>
      <c r="BF249" s="154">
        <f t="shared" si="50"/>
        <v>0</v>
      </c>
      <c r="BG249" s="154">
        <f t="shared" si="51"/>
        <v>0</v>
      </c>
      <c r="BH249" s="154">
        <f t="shared" si="52"/>
        <v>0</v>
      </c>
      <c r="BI249" s="154">
        <f t="shared" si="53"/>
        <v>0</v>
      </c>
      <c r="BJ249" s="13" t="s">
        <v>82</v>
      </c>
      <c r="BK249" s="154">
        <f t="shared" si="54"/>
        <v>0</v>
      </c>
      <c r="BL249" s="13" t="s">
        <v>234</v>
      </c>
      <c r="BM249" s="153" t="s">
        <v>536</v>
      </c>
    </row>
    <row r="250" spans="2:65" s="1" customFormat="1" ht="24.2" customHeight="1">
      <c r="B250" s="112"/>
      <c r="C250" s="142" t="s">
        <v>537</v>
      </c>
      <c r="D250" s="142" t="s">
        <v>168</v>
      </c>
      <c r="E250" s="143" t="s">
        <v>538</v>
      </c>
      <c r="F250" s="144" t="s">
        <v>539</v>
      </c>
      <c r="G250" s="145" t="s">
        <v>187</v>
      </c>
      <c r="H250" s="146">
        <v>1</v>
      </c>
      <c r="I250" s="147"/>
      <c r="J250" s="148">
        <f t="shared" si="45"/>
        <v>0</v>
      </c>
      <c r="K250" s="149"/>
      <c r="L250" s="28"/>
      <c r="M250" s="150" t="s">
        <v>1</v>
      </c>
      <c r="N250" s="111" t="s">
        <v>39</v>
      </c>
      <c r="P250" s="151">
        <f t="shared" si="46"/>
        <v>0</v>
      </c>
      <c r="Q250" s="151">
        <v>4.0000000000000002E-4</v>
      </c>
      <c r="R250" s="151">
        <f t="shared" si="47"/>
        <v>4.0000000000000002E-4</v>
      </c>
      <c r="S250" s="151">
        <v>0</v>
      </c>
      <c r="T250" s="152">
        <f t="shared" si="48"/>
        <v>0</v>
      </c>
      <c r="AR250" s="153" t="s">
        <v>234</v>
      </c>
      <c r="AT250" s="153" t="s">
        <v>168</v>
      </c>
      <c r="AU250" s="153" t="s">
        <v>84</v>
      </c>
      <c r="AY250" s="13" t="s">
        <v>166</v>
      </c>
      <c r="BE250" s="154">
        <f t="shared" si="49"/>
        <v>0</v>
      </c>
      <c r="BF250" s="154">
        <f t="shared" si="50"/>
        <v>0</v>
      </c>
      <c r="BG250" s="154">
        <f t="shared" si="51"/>
        <v>0</v>
      </c>
      <c r="BH250" s="154">
        <f t="shared" si="52"/>
        <v>0</v>
      </c>
      <c r="BI250" s="154">
        <f t="shared" si="53"/>
        <v>0</v>
      </c>
      <c r="BJ250" s="13" t="s">
        <v>82</v>
      </c>
      <c r="BK250" s="154">
        <f t="shared" si="54"/>
        <v>0</v>
      </c>
      <c r="BL250" s="13" t="s">
        <v>234</v>
      </c>
      <c r="BM250" s="153" t="s">
        <v>540</v>
      </c>
    </row>
    <row r="251" spans="2:65" s="1" customFormat="1" ht="37.9" customHeight="1">
      <c r="B251" s="112"/>
      <c r="C251" s="155" t="s">
        <v>541</v>
      </c>
      <c r="D251" s="155" t="s">
        <v>174</v>
      </c>
      <c r="E251" s="156" t="s">
        <v>542</v>
      </c>
      <c r="F251" s="157" t="s">
        <v>543</v>
      </c>
      <c r="G251" s="158" t="s">
        <v>187</v>
      </c>
      <c r="H251" s="159">
        <v>1</v>
      </c>
      <c r="I251" s="160"/>
      <c r="J251" s="161">
        <f t="shared" si="45"/>
        <v>0</v>
      </c>
      <c r="K251" s="162"/>
      <c r="L251" s="163"/>
      <c r="M251" s="164" t="s">
        <v>1</v>
      </c>
      <c r="N251" s="165" t="s">
        <v>39</v>
      </c>
      <c r="P251" s="151">
        <f t="shared" si="46"/>
        <v>0</v>
      </c>
      <c r="Q251" s="151">
        <v>1.6E-2</v>
      </c>
      <c r="R251" s="151">
        <f t="shared" si="47"/>
        <v>1.6E-2</v>
      </c>
      <c r="S251" s="151">
        <v>0</v>
      </c>
      <c r="T251" s="152">
        <f t="shared" si="48"/>
        <v>0</v>
      </c>
      <c r="AR251" s="153" t="s">
        <v>301</v>
      </c>
      <c r="AT251" s="153" t="s">
        <v>174</v>
      </c>
      <c r="AU251" s="153" t="s">
        <v>84</v>
      </c>
      <c r="AY251" s="13" t="s">
        <v>166</v>
      </c>
      <c r="BE251" s="154">
        <f t="shared" si="49"/>
        <v>0</v>
      </c>
      <c r="BF251" s="154">
        <f t="shared" si="50"/>
        <v>0</v>
      </c>
      <c r="BG251" s="154">
        <f t="shared" si="51"/>
        <v>0</v>
      </c>
      <c r="BH251" s="154">
        <f t="shared" si="52"/>
        <v>0</v>
      </c>
      <c r="BI251" s="154">
        <f t="shared" si="53"/>
        <v>0</v>
      </c>
      <c r="BJ251" s="13" t="s">
        <v>82</v>
      </c>
      <c r="BK251" s="154">
        <f t="shared" si="54"/>
        <v>0</v>
      </c>
      <c r="BL251" s="13" t="s">
        <v>234</v>
      </c>
      <c r="BM251" s="153" t="s">
        <v>544</v>
      </c>
    </row>
    <row r="252" spans="2:65" s="1" customFormat="1" ht="24.2" customHeight="1">
      <c r="B252" s="112"/>
      <c r="C252" s="142" t="s">
        <v>545</v>
      </c>
      <c r="D252" s="142" t="s">
        <v>168</v>
      </c>
      <c r="E252" s="143" t="s">
        <v>546</v>
      </c>
      <c r="F252" s="144" t="s">
        <v>547</v>
      </c>
      <c r="G252" s="145" t="s">
        <v>187</v>
      </c>
      <c r="H252" s="146">
        <v>1</v>
      </c>
      <c r="I252" s="147"/>
      <c r="J252" s="148">
        <f t="shared" si="45"/>
        <v>0</v>
      </c>
      <c r="K252" s="149"/>
      <c r="L252" s="28"/>
      <c r="M252" s="150" t="s">
        <v>1</v>
      </c>
      <c r="N252" s="111" t="s">
        <v>39</v>
      </c>
      <c r="P252" s="151">
        <f t="shared" si="46"/>
        <v>0</v>
      </c>
      <c r="Q252" s="151">
        <v>4.0999999999999999E-4</v>
      </c>
      <c r="R252" s="151">
        <f t="shared" si="47"/>
        <v>4.0999999999999999E-4</v>
      </c>
      <c r="S252" s="151">
        <v>0</v>
      </c>
      <c r="T252" s="152">
        <f t="shared" si="48"/>
        <v>0</v>
      </c>
      <c r="AR252" s="153" t="s">
        <v>234</v>
      </c>
      <c r="AT252" s="153" t="s">
        <v>168</v>
      </c>
      <c r="AU252" s="153" t="s">
        <v>84</v>
      </c>
      <c r="AY252" s="13" t="s">
        <v>166</v>
      </c>
      <c r="BE252" s="154">
        <f t="shared" si="49"/>
        <v>0</v>
      </c>
      <c r="BF252" s="154">
        <f t="shared" si="50"/>
        <v>0</v>
      </c>
      <c r="BG252" s="154">
        <f t="shared" si="51"/>
        <v>0</v>
      </c>
      <c r="BH252" s="154">
        <f t="shared" si="52"/>
        <v>0</v>
      </c>
      <c r="BI252" s="154">
        <f t="shared" si="53"/>
        <v>0</v>
      </c>
      <c r="BJ252" s="13" t="s">
        <v>82</v>
      </c>
      <c r="BK252" s="154">
        <f t="shared" si="54"/>
        <v>0</v>
      </c>
      <c r="BL252" s="13" t="s">
        <v>234</v>
      </c>
      <c r="BM252" s="153" t="s">
        <v>548</v>
      </c>
    </row>
    <row r="253" spans="2:65" s="1" customFormat="1" ht="37.9" customHeight="1">
      <c r="B253" s="112"/>
      <c r="C253" s="155" t="s">
        <v>549</v>
      </c>
      <c r="D253" s="155" t="s">
        <v>174</v>
      </c>
      <c r="E253" s="156" t="s">
        <v>550</v>
      </c>
      <c r="F253" s="157" t="s">
        <v>551</v>
      </c>
      <c r="G253" s="158" t="s">
        <v>187</v>
      </c>
      <c r="H253" s="159">
        <v>1</v>
      </c>
      <c r="I253" s="160"/>
      <c r="J253" s="161">
        <f t="shared" si="45"/>
        <v>0</v>
      </c>
      <c r="K253" s="162"/>
      <c r="L253" s="163"/>
      <c r="M253" s="164" t="s">
        <v>1</v>
      </c>
      <c r="N253" s="165" t="s">
        <v>39</v>
      </c>
      <c r="P253" s="151">
        <f t="shared" si="46"/>
        <v>0</v>
      </c>
      <c r="Q253" s="151">
        <v>4.8000000000000001E-2</v>
      </c>
      <c r="R253" s="151">
        <f t="shared" si="47"/>
        <v>4.8000000000000001E-2</v>
      </c>
      <c r="S253" s="151">
        <v>0</v>
      </c>
      <c r="T253" s="152">
        <f t="shared" si="48"/>
        <v>0</v>
      </c>
      <c r="AR253" s="153" t="s">
        <v>301</v>
      </c>
      <c r="AT253" s="153" t="s">
        <v>174</v>
      </c>
      <c r="AU253" s="153" t="s">
        <v>84</v>
      </c>
      <c r="AY253" s="13" t="s">
        <v>166</v>
      </c>
      <c r="BE253" s="154">
        <f t="shared" si="49"/>
        <v>0</v>
      </c>
      <c r="BF253" s="154">
        <f t="shared" si="50"/>
        <v>0</v>
      </c>
      <c r="BG253" s="154">
        <f t="shared" si="51"/>
        <v>0</v>
      </c>
      <c r="BH253" s="154">
        <f t="shared" si="52"/>
        <v>0</v>
      </c>
      <c r="BI253" s="154">
        <f t="shared" si="53"/>
        <v>0</v>
      </c>
      <c r="BJ253" s="13" t="s">
        <v>82</v>
      </c>
      <c r="BK253" s="154">
        <f t="shared" si="54"/>
        <v>0</v>
      </c>
      <c r="BL253" s="13" t="s">
        <v>234</v>
      </c>
      <c r="BM253" s="153" t="s">
        <v>552</v>
      </c>
    </row>
    <row r="254" spans="2:65" s="1" customFormat="1" ht="24.2" customHeight="1">
      <c r="B254" s="112"/>
      <c r="C254" s="142" t="s">
        <v>553</v>
      </c>
      <c r="D254" s="142" t="s">
        <v>168</v>
      </c>
      <c r="E254" s="143" t="s">
        <v>554</v>
      </c>
      <c r="F254" s="144" t="s">
        <v>555</v>
      </c>
      <c r="G254" s="145" t="s">
        <v>187</v>
      </c>
      <c r="H254" s="146">
        <v>3</v>
      </c>
      <c r="I254" s="147"/>
      <c r="J254" s="148">
        <f t="shared" si="45"/>
        <v>0</v>
      </c>
      <c r="K254" s="149"/>
      <c r="L254" s="28"/>
      <c r="M254" s="150" t="s">
        <v>1</v>
      </c>
      <c r="N254" s="111" t="s">
        <v>39</v>
      </c>
      <c r="P254" s="151">
        <f t="shared" si="46"/>
        <v>0</v>
      </c>
      <c r="Q254" s="151">
        <v>0</v>
      </c>
      <c r="R254" s="151">
        <f t="shared" si="47"/>
        <v>0</v>
      </c>
      <c r="S254" s="151">
        <v>2.4E-2</v>
      </c>
      <c r="T254" s="152">
        <f t="shared" si="48"/>
        <v>7.2000000000000008E-2</v>
      </c>
      <c r="AR254" s="153" t="s">
        <v>234</v>
      </c>
      <c r="AT254" s="153" t="s">
        <v>168</v>
      </c>
      <c r="AU254" s="153" t="s">
        <v>84</v>
      </c>
      <c r="AY254" s="13" t="s">
        <v>166</v>
      </c>
      <c r="BE254" s="154">
        <f t="shared" si="49"/>
        <v>0</v>
      </c>
      <c r="BF254" s="154">
        <f t="shared" si="50"/>
        <v>0</v>
      </c>
      <c r="BG254" s="154">
        <f t="shared" si="51"/>
        <v>0</v>
      </c>
      <c r="BH254" s="154">
        <f t="shared" si="52"/>
        <v>0</v>
      </c>
      <c r="BI254" s="154">
        <f t="shared" si="53"/>
        <v>0</v>
      </c>
      <c r="BJ254" s="13" t="s">
        <v>82</v>
      </c>
      <c r="BK254" s="154">
        <f t="shared" si="54"/>
        <v>0</v>
      </c>
      <c r="BL254" s="13" t="s">
        <v>234</v>
      </c>
      <c r="BM254" s="153" t="s">
        <v>556</v>
      </c>
    </row>
    <row r="255" spans="2:65" s="1" customFormat="1" ht="24.2" customHeight="1">
      <c r="B255" s="112"/>
      <c r="C255" s="142" t="s">
        <v>557</v>
      </c>
      <c r="D255" s="142" t="s">
        <v>168</v>
      </c>
      <c r="E255" s="143" t="s">
        <v>558</v>
      </c>
      <c r="F255" s="144" t="s">
        <v>559</v>
      </c>
      <c r="G255" s="145" t="s">
        <v>187</v>
      </c>
      <c r="H255" s="146">
        <v>1</v>
      </c>
      <c r="I255" s="147"/>
      <c r="J255" s="148">
        <f t="shared" si="45"/>
        <v>0</v>
      </c>
      <c r="K255" s="149"/>
      <c r="L255" s="28"/>
      <c r="M255" s="150" t="s">
        <v>1</v>
      </c>
      <c r="N255" s="111" t="s">
        <v>39</v>
      </c>
      <c r="P255" s="151">
        <f t="shared" si="46"/>
        <v>0</v>
      </c>
      <c r="Q255" s="151">
        <v>0</v>
      </c>
      <c r="R255" s="151">
        <f t="shared" si="47"/>
        <v>0</v>
      </c>
      <c r="S255" s="151">
        <v>2.8000000000000001E-2</v>
      </c>
      <c r="T255" s="152">
        <f t="shared" si="48"/>
        <v>2.8000000000000001E-2</v>
      </c>
      <c r="AR255" s="153" t="s">
        <v>234</v>
      </c>
      <c r="AT255" s="153" t="s">
        <v>168</v>
      </c>
      <c r="AU255" s="153" t="s">
        <v>84</v>
      </c>
      <c r="AY255" s="13" t="s">
        <v>166</v>
      </c>
      <c r="BE255" s="154">
        <f t="shared" si="49"/>
        <v>0</v>
      </c>
      <c r="BF255" s="154">
        <f t="shared" si="50"/>
        <v>0</v>
      </c>
      <c r="BG255" s="154">
        <f t="shared" si="51"/>
        <v>0</v>
      </c>
      <c r="BH255" s="154">
        <f t="shared" si="52"/>
        <v>0</v>
      </c>
      <c r="BI255" s="154">
        <f t="shared" si="53"/>
        <v>0</v>
      </c>
      <c r="BJ255" s="13" t="s">
        <v>82</v>
      </c>
      <c r="BK255" s="154">
        <f t="shared" si="54"/>
        <v>0</v>
      </c>
      <c r="BL255" s="13" t="s">
        <v>234</v>
      </c>
      <c r="BM255" s="153" t="s">
        <v>560</v>
      </c>
    </row>
    <row r="256" spans="2:65" s="1" customFormat="1" ht="24.2" customHeight="1">
      <c r="B256" s="112"/>
      <c r="C256" s="142" t="s">
        <v>561</v>
      </c>
      <c r="D256" s="142" t="s">
        <v>168</v>
      </c>
      <c r="E256" s="143" t="s">
        <v>562</v>
      </c>
      <c r="F256" s="144" t="s">
        <v>563</v>
      </c>
      <c r="G256" s="145" t="s">
        <v>564</v>
      </c>
      <c r="H256" s="166"/>
      <c r="I256" s="147"/>
      <c r="J256" s="148">
        <f t="shared" si="45"/>
        <v>0</v>
      </c>
      <c r="K256" s="149"/>
      <c r="L256" s="28"/>
      <c r="M256" s="150" t="s">
        <v>1</v>
      </c>
      <c r="N256" s="111" t="s">
        <v>39</v>
      </c>
      <c r="P256" s="151">
        <f t="shared" si="46"/>
        <v>0</v>
      </c>
      <c r="Q256" s="151">
        <v>0</v>
      </c>
      <c r="R256" s="151">
        <f t="shared" si="47"/>
        <v>0</v>
      </c>
      <c r="S256" s="151">
        <v>0</v>
      </c>
      <c r="T256" s="152">
        <f t="shared" si="48"/>
        <v>0</v>
      </c>
      <c r="AR256" s="153" t="s">
        <v>234</v>
      </c>
      <c r="AT256" s="153" t="s">
        <v>168</v>
      </c>
      <c r="AU256" s="153" t="s">
        <v>84</v>
      </c>
      <c r="AY256" s="13" t="s">
        <v>166</v>
      </c>
      <c r="BE256" s="154">
        <f t="shared" si="49"/>
        <v>0</v>
      </c>
      <c r="BF256" s="154">
        <f t="shared" si="50"/>
        <v>0</v>
      </c>
      <c r="BG256" s="154">
        <f t="shared" si="51"/>
        <v>0</v>
      </c>
      <c r="BH256" s="154">
        <f t="shared" si="52"/>
        <v>0</v>
      </c>
      <c r="BI256" s="154">
        <f t="shared" si="53"/>
        <v>0</v>
      </c>
      <c r="BJ256" s="13" t="s">
        <v>82</v>
      </c>
      <c r="BK256" s="154">
        <f t="shared" si="54"/>
        <v>0</v>
      </c>
      <c r="BL256" s="13" t="s">
        <v>234</v>
      </c>
      <c r="BM256" s="153" t="s">
        <v>565</v>
      </c>
    </row>
    <row r="257" spans="2:65" s="11" customFormat="1" ht="22.9" customHeight="1">
      <c r="B257" s="130"/>
      <c r="D257" s="131" t="s">
        <v>73</v>
      </c>
      <c r="E257" s="140" t="s">
        <v>566</v>
      </c>
      <c r="F257" s="140" t="s">
        <v>567</v>
      </c>
      <c r="I257" s="133"/>
      <c r="J257" s="141">
        <f>BK257</f>
        <v>0</v>
      </c>
      <c r="L257" s="130"/>
      <c r="M257" s="135"/>
      <c r="P257" s="136">
        <f>P258</f>
        <v>0</v>
      </c>
      <c r="R257" s="136">
        <f>R258</f>
        <v>0.05</v>
      </c>
      <c r="T257" s="137">
        <f>T258</f>
        <v>0</v>
      </c>
      <c r="AR257" s="131" t="s">
        <v>84</v>
      </c>
      <c r="AT257" s="138" t="s">
        <v>73</v>
      </c>
      <c r="AU257" s="138" t="s">
        <v>82</v>
      </c>
      <c r="AY257" s="131" t="s">
        <v>166</v>
      </c>
      <c r="BK257" s="139">
        <f>BK258</f>
        <v>0</v>
      </c>
    </row>
    <row r="258" spans="2:65" s="1" customFormat="1" ht="24.2" customHeight="1">
      <c r="B258" s="112"/>
      <c r="C258" s="142" t="s">
        <v>568</v>
      </c>
      <c r="D258" s="142" t="s">
        <v>168</v>
      </c>
      <c r="E258" s="143" t="s">
        <v>569</v>
      </c>
      <c r="F258" s="144" t="s">
        <v>570</v>
      </c>
      <c r="G258" s="145" t="s">
        <v>251</v>
      </c>
      <c r="H258" s="146">
        <v>1</v>
      </c>
      <c r="I258" s="147"/>
      <c r="J258" s="148">
        <f>ROUND(I258*H258,2)</f>
        <v>0</v>
      </c>
      <c r="K258" s="149"/>
      <c r="L258" s="28"/>
      <c r="M258" s="150" t="s">
        <v>1</v>
      </c>
      <c r="N258" s="111" t="s">
        <v>39</v>
      </c>
      <c r="P258" s="151">
        <f>O258*H258</f>
        <v>0</v>
      </c>
      <c r="Q258" s="151">
        <v>0.05</v>
      </c>
      <c r="R258" s="151">
        <f>Q258*H258</f>
        <v>0.05</v>
      </c>
      <c r="S258" s="151">
        <v>0</v>
      </c>
      <c r="T258" s="152">
        <f>S258*H258</f>
        <v>0</v>
      </c>
      <c r="AR258" s="153" t="s">
        <v>234</v>
      </c>
      <c r="AT258" s="153" t="s">
        <v>168</v>
      </c>
      <c r="AU258" s="153" t="s">
        <v>84</v>
      </c>
      <c r="AY258" s="13" t="s">
        <v>166</v>
      </c>
      <c r="BE258" s="154">
        <f>IF(N258="základní",J258,0)</f>
        <v>0</v>
      </c>
      <c r="BF258" s="154">
        <f>IF(N258="snížená",J258,0)</f>
        <v>0</v>
      </c>
      <c r="BG258" s="154">
        <f>IF(N258="zákl. přenesená",J258,0)</f>
        <v>0</v>
      </c>
      <c r="BH258" s="154">
        <f>IF(N258="sníž. přenesená",J258,0)</f>
        <v>0</v>
      </c>
      <c r="BI258" s="154">
        <f>IF(N258="nulová",J258,0)</f>
        <v>0</v>
      </c>
      <c r="BJ258" s="13" t="s">
        <v>82</v>
      </c>
      <c r="BK258" s="154">
        <f>ROUND(I258*H258,2)</f>
        <v>0</v>
      </c>
      <c r="BL258" s="13" t="s">
        <v>234</v>
      </c>
      <c r="BM258" s="153" t="s">
        <v>571</v>
      </c>
    </row>
    <row r="259" spans="2:65" s="11" customFormat="1" ht="22.9" customHeight="1">
      <c r="B259" s="130"/>
      <c r="D259" s="131" t="s">
        <v>73</v>
      </c>
      <c r="E259" s="140" t="s">
        <v>572</v>
      </c>
      <c r="F259" s="140" t="s">
        <v>573</v>
      </c>
      <c r="I259" s="133"/>
      <c r="J259" s="141">
        <f>BK259</f>
        <v>0</v>
      </c>
      <c r="L259" s="130"/>
      <c r="M259" s="135"/>
      <c r="P259" s="136">
        <f>SUM(P260:P271)</f>
        <v>0</v>
      </c>
      <c r="R259" s="136">
        <f>SUM(R260:R271)</f>
        <v>1.5055279999999998</v>
      </c>
      <c r="T259" s="137">
        <f>SUM(T260:T271)</f>
        <v>2.7252200000000006</v>
      </c>
      <c r="AR259" s="131" t="s">
        <v>84</v>
      </c>
      <c r="AT259" s="138" t="s">
        <v>73</v>
      </c>
      <c r="AU259" s="138" t="s">
        <v>82</v>
      </c>
      <c r="AY259" s="131" t="s">
        <v>166</v>
      </c>
      <c r="BK259" s="139">
        <f>SUM(BK260:BK271)</f>
        <v>0</v>
      </c>
    </row>
    <row r="260" spans="2:65" s="1" customFormat="1" ht="16.5" customHeight="1">
      <c r="B260" s="112"/>
      <c r="C260" s="142" t="s">
        <v>574</v>
      </c>
      <c r="D260" s="142" t="s">
        <v>168</v>
      </c>
      <c r="E260" s="143" t="s">
        <v>575</v>
      </c>
      <c r="F260" s="144" t="s">
        <v>576</v>
      </c>
      <c r="G260" s="145" t="s">
        <v>196</v>
      </c>
      <c r="H260" s="146">
        <v>46.6</v>
      </c>
      <c r="I260" s="147"/>
      <c r="J260" s="148">
        <f t="shared" ref="J260:J271" si="55">ROUND(I260*H260,2)</f>
        <v>0</v>
      </c>
      <c r="K260" s="149"/>
      <c r="L260" s="28"/>
      <c r="M260" s="150" t="s">
        <v>1</v>
      </c>
      <c r="N260" s="111" t="s">
        <v>39</v>
      </c>
      <c r="P260" s="151">
        <f t="shared" ref="P260:P271" si="56">O260*H260</f>
        <v>0</v>
      </c>
      <c r="Q260" s="151">
        <v>0</v>
      </c>
      <c r="R260" s="151">
        <f t="shared" ref="R260:R271" si="57">Q260*H260</f>
        <v>0</v>
      </c>
      <c r="S260" s="151">
        <v>0</v>
      </c>
      <c r="T260" s="152">
        <f t="shared" ref="T260:T271" si="58">S260*H260</f>
        <v>0</v>
      </c>
      <c r="AR260" s="153" t="s">
        <v>234</v>
      </c>
      <c r="AT260" s="153" t="s">
        <v>168</v>
      </c>
      <c r="AU260" s="153" t="s">
        <v>84</v>
      </c>
      <c r="AY260" s="13" t="s">
        <v>166</v>
      </c>
      <c r="BE260" s="154">
        <f t="shared" ref="BE260:BE271" si="59">IF(N260="základní",J260,0)</f>
        <v>0</v>
      </c>
      <c r="BF260" s="154">
        <f t="shared" ref="BF260:BF271" si="60">IF(N260="snížená",J260,0)</f>
        <v>0</v>
      </c>
      <c r="BG260" s="154">
        <f t="shared" ref="BG260:BG271" si="61">IF(N260="zákl. přenesená",J260,0)</f>
        <v>0</v>
      </c>
      <c r="BH260" s="154">
        <f t="shared" ref="BH260:BH271" si="62">IF(N260="sníž. přenesená",J260,0)</f>
        <v>0</v>
      </c>
      <c r="BI260" s="154">
        <f t="shared" ref="BI260:BI271" si="63">IF(N260="nulová",J260,0)</f>
        <v>0</v>
      </c>
      <c r="BJ260" s="13" t="s">
        <v>82</v>
      </c>
      <c r="BK260" s="154">
        <f t="shared" ref="BK260:BK271" si="64">ROUND(I260*H260,2)</f>
        <v>0</v>
      </c>
      <c r="BL260" s="13" t="s">
        <v>234</v>
      </c>
      <c r="BM260" s="153" t="s">
        <v>577</v>
      </c>
    </row>
    <row r="261" spans="2:65" s="1" customFormat="1" ht="16.5" customHeight="1">
      <c r="B261" s="112"/>
      <c r="C261" s="142" t="s">
        <v>578</v>
      </c>
      <c r="D261" s="142" t="s">
        <v>168</v>
      </c>
      <c r="E261" s="143" t="s">
        <v>579</v>
      </c>
      <c r="F261" s="144" t="s">
        <v>580</v>
      </c>
      <c r="G261" s="145" t="s">
        <v>196</v>
      </c>
      <c r="H261" s="146">
        <v>46.6</v>
      </c>
      <c r="I261" s="147"/>
      <c r="J261" s="148">
        <f t="shared" si="55"/>
        <v>0</v>
      </c>
      <c r="K261" s="149"/>
      <c r="L261" s="28"/>
      <c r="M261" s="150" t="s">
        <v>1</v>
      </c>
      <c r="N261" s="111" t="s">
        <v>39</v>
      </c>
      <c r="P261" s="151">
        <f t="shared" si="56"/>
        <v>0</v>
      </c>
      <c r="Q261" s="151">
        <v>2.9999999999999997E-4</v>
      </c>
      <c r="R261" s="151">
        <f t="shared" si="57"/>
        <v>1.3979999999999999E-2</v>
      </c>
      <c r="S261" s="151">
        <v>0</v>
      </c>
      <c r="T261" s="152">
        <f t="shared" si="58"/>
        <v>0</v>
      </c>
      <c r="AR261" s="153" t="s">
        <v>234</v>
      </c>
      <c r="AT261" s="153" t="s">
        <v>168</v>
      </c>
      <c r="AU261" s="153" t="s">
        <v>84</v>
      </c>
      <c r="AY261" s="13" t="s">
        <v>166</v>
      </c>
      <c r="BE261" s="154">
        <f t="shared" si="59"/>
        <v>0</v>
      </c>
      <c r="BF261" s="154">
        <f t="shared" si="60"/>
        <v>0</v>
      </c>
      <c r="BG261" s="154">
        <f t="shared" si="61"/>
        <v>0</v>
      </c>
      <c r="BH261" s="154">
        <f t="shared" si="62"/>
        <v>0</v>
      </c>
      <c r="BI261" s="154">
        <f t="shared" si="63"/>
        <v>0</v>
      </c>
      <c r="BJ261" s="13" t="s">
        <v>82</v>
      </c>
      <c r="BK261" s="154">
        <f t="shared" si="64"/>
        <v>0</v>
      </c>
      <c r="BL261" s="13" t="s">
        <v>234</v>
      </c>
      <c r="BM261" s="153" t="s">
        <v>581</v>
      </c>
    </row>
    <row r="262" spans="2:65" s="1" customFormat="1" ht="24.2" customHeight="1">
      <c r="B262" s="112"/>
      <c r="C262" s="142" t="s">
        <v>582</v>
      </c>
      <c r="D262" s="142" t="s">
        <v>168</v>
      </c>
      <c r="E262" s="143" t="s">
        <v>583</v>
      </c>
      <c r="F262" s="144" t="s">
        <v>584</v>
      </c>
      <c r="G262" s="145" t="s">
        <v>295</v>
      </c>
      <c r="H262" s="146">
        <v>12</v>
      </c>
      <c r="I262" s="147"/>
      <c r="J262" s="148">
        <f t="shared" si="55"/>
        <v>0</v>
      </c>
      <c r="K262" s="149"/>
      <c r="L262" s="28"/>
      <c r="M262" s="150" t="s">
        <v>1</v>
      </c>
      <c r="N262" s="111" t="s">
        <v>39</v>
      </c>
      <c r="P262" s="151">
        <f t="shared" si="56"/>
        <v>0</v>
      </c>
      <c r="Q262" s="151">
        <v>2.0000000000000001E-4</v>
      </c>
      <c r="R262" s="151">
        <f t="shared" si="57"/>
        <v>2.4000000000000002E-3</v>
      </c>
      <c r="S262" s="151">
        <v>0</v>
      </c>
      <c r="T262" s="152">
        <f t="shared" si="58"/>
        <v>0</v>
      </c>
      <c r="AR262" s="153" t="s">
        <v>234</v>
      </c>
      <c r="AT262" s="153" t="s">
        <v>168</v>
      </c>
      <c r="AU262" s="153" t="s">
        <v>84</v>
      </c>
      <c r="AY262" s="13" t="s">
        <v>166</v>
      </c>
      <c r="BE262" s="154">
        <f t="shared" si="59"/>
        <v>0</v>
      </c>
      <c r="BF262" s="154">
        <f t="shared" si="60"/>
        <v>0</v>
      </c>
      <c r="BG262" s="154">
        <f t="shared" si="61"/>
        <v>0</v>
      </c>
      <c r="BH262" s="154">
        <f t="shared" si="62"/>
        <v>0</v>
      </c>
      <c r="BI262" s="154">
        <f t="shared" si="63"/>
        <v>0</v>
      </c>
      <c r="BJ262" s="13" t="s">
        <v>82</v>
      </c>
      <c r="BK262" s="154">
        <f t="shared" si="64"/>
        <v>0</v>
      </c>
      <c r="BL262" s="13" t="s">
        <v>234</v>
      </c>
      <c r="BM262" s="153" t="s">
        <v>585</v>
      </c>
    </row>
    <row r="263" spans="2:65" s="1" customFormat="1" ht="21.75" customHeight="1">
      <c r="B263" s="112"/>
      <c r="C263" s="155" t="s">
        <v>586</v>
      </c>
      <c r="D263" s="155" t="s">
        <v>174</v>
      </c>
      <c r="E263" s="156" t="s">
        <v>587</v>
      </c>
      <c r="F263" s="157" t="s">
        <v>588</v>
      </c>
      <c r="G263" s="158" t="s">
        <v>295</v>
      </c>
      <c r="H263" s="159">
        <v>12</v>
      </c>
      <c r="I263" s="160"/>
      <c r="J263" s="161">
        <f t="shared" si="55"/>
        <v>0</v>
      </c>
      <c r="K263" s="162"/>
      <c r="L263" s="163"/>
      <c r="M263" s="164" t="s">
        <v>1</v>
      </c>
      <c r="N263" s="165" t="s">
        <v>39</v>
      </c>
      <c r="P263" s="151">
        <f t="shared" si="56"/>
        <v>0</v>
      </c>
      <c r="Q263" s="151">
        <v>2.5999999999999998E-4</v>
      </c>
      <c r="R263" s="151">
        <f t="shared" si="57"/>
        <v>3.1199999999999995E-3</v>
      </c>
      <c r="S263" s="151">
        <v>0</v>
      </c>
      <c r="T263" s="152">
        <f t="shared" si="58"/>
        <v>0</v>
      </c>
      <c r="AR263" s="153" t="s">
        <v>301</v>
      </c>
      <c r="AT263" s="153" t="s">
        <v>174</v>
      </c>
      <c r="AU263" s="153" t="s">
        <v>84</v>
      </c>
      <c r="AY263" s="13" t="s">
        <v>166</v>
      </c>
      <c r="BE263" s="154">
        <f t="shared" si="59"/>
        <v>0</v>
      </c>
      <c r="BF263" s="154">
        <f t="shared" si="60"/>
        <v>0</v>
      </c>
      <c r="BG263" s="154">
        <f t="shared" si="61"/>
        <v>0</v>
      </c>
      <c r="BH263" s="154">
        <f t="shared" si="62"/>
        <v>0</v>
      </c>
      <c r="BI263" s="154">
        <f t="shared" si="63"/>
        <v>0</v>
      </c>
      <c r="BJ263" s="13" t="s">
        <v>82</v>
      </c>
      <c r="BK263" s="154">
        <f t="shared" si="64"/>
        <v>0</v>
      </c>
      <c r="BL263" s="13" t="s">
        <v>234</v>
      </c>
      <c r="BM263" s="153" t="s">
        <v>589</v>
      </c>
    </row>
    <row r="264" spans="2:65" s="1" customFormat="1" ht="24.2" customHeight="1">
      <c r="B264" s="112"/>
      <c r="C264" s="142" t="s">
        <v>590</v>
      </c>
      <c r="D264" s="142" t="s">
        <v>168</v>
      </c>
      <c r="E264" s="143" t="s">
        <v>591</v>
      </c>
      <c r="F264" s="144" t="s">
        <v>592</v>
      </c>
      <c r="G264" s="145" t="s">
        <v>295</v>
      </c>
      <c r="H264" s="146">
        <v>23</v>
      </c>
      <c r="I264" s="147"/>
      <c r="J264" s="148">
        <f t="shared" si="55"/>
        <v>0</v>
      </c>
      <c r="K264" s="149"/>
      <c r="L264" s="28"/>
      <c r="M264" s="150" t="s">
        <v>1</v>
      </c>
      <c r="N264" s="111" t="s">
        <v>39</v>
      </c>
      <c r="P264" s="151">
        <f t="shared" si="56"/>
        <v>0</v>
      </c>
      <c r="Q264" s="151">
        <v>0</v>
      </c>
      <c r="R264" s="151">
        <f t="shared" si="57"/>
        <v>0</v>
      </c>
      <c r="S264" s="151">
        <v>1.174E-2</v>
      </c>
      <c r="T264" s="152">
        <f t="shared" si="58"/>
        <v>0.27002000000000004</v>
      </c>
      <c r="AR264" s="153" t="s">
        <v>234</v>
      </c>
      <c r="AT264" s="153" t="s">
        <v>168</v>
      </c>
      <c r="AU264" s="153" t="s">
        <v>84</v>
      </c>
      <c r="AY264" s="13" t="s">
        <v>166</v>
      </c>
      <c r="BE264" s="154">
        <f t="shared" si="59"/>
        <v>0</v>
      </c>
      <c r="BF264" s="154">
        <f t="shared" si="60"/>
        <v>0</v>
      </c>
      <c r="BG264" s="154">
        <f t="shared" si="61"/>
        <v>0</v>
      </c>
      <c r="BH264" s="154">
        <f t="shared" si="62"/>
        <v>0</v>
      </c>
      <c r="BI264" s="154">
        <f t="shared" si="63"/>
        <v>0</v>
      </c>
      <c r="BJ264" s="13" t="s">
        <v>82</v>
      </c>
      <c r="BK264" s="154">
        <f t="shared" si="64"/>
        <v>0</v>
      </c>
      <c r="BL264" s="13" t="s">
        <v>234</v>
      </c>
      <c r="BM264" s="153" t="s">
        <v>593</v>
      </c>
    </row>
    <row r="265" spans="2:65" s="1" customFormat="1" ht="33" customHeight="1">
      <c r="B265" s="112"/>
      <c r="C265" s="142" t="s">
        <v>594</v>
      </c>
      <c r="D265" s="142" t="s">
        <v>168</v>
      </c>
      <c r="E265" s="143" t="s">
        <v>595</v>
      </c>
      <c r="F265" s="144" t="s">
        <v>596</v>
      </c>
      <c r="G265" s="145" t="s">
        <v>295</v>
      </c>
      <c r="H265" s="146">
        <v>65</v>
      </c>
      <c r="I265" s="147"/>
      <c r="J265" s="148">
        <f t="shared" si="55"/>
        <v>0</v>
      </c>
      <c r="K265" s="149"/>
      <c r="L265" s="28"/>
      <c r="M265" s="150" t="s">
        <v>1</v>
      </c>
      <c r="N265" s="111" t="s">
        <v>39</v>
      </c>
      <c r="P265" s="151">
        <f t="shared" si="56"/>
        <v>0</v>
      </c>
      <c r="Q265" s="151">
        <v>5.8E-4</v>
      </c>
      <c r="R265" s="151">
        <f t="shared" si="57"/>
        <v>3.7699999999999997E-2</v>
      </c>
      <c r="S265" s="151">
        <v>0</v>
      </c>
      <c r="T265" s="152">
        <f t="shared" si="58"/>
        <v>0</v>
      </c>
      <c r="AR265" s="153" t="s">
        <v>234</v>
      </c>
      <c r="AT265" s="153" t="s">
        <v>168</v>
      </c>
      <c r="AU265" s="153" t="s">
        <v>84</v>
      </c>
      <c r="AY265" s="13" t="s">
        <v>166</v>
      </c>
      <c r="BE265" s="154">
        <f t="shared" si="59"/>
        <v>0</v>
      </c>
      <c r="BF265" s="154">
        <f t="shared" si="60"/>
        <v>0</v>
      </c>
      <c r="BG265" s="154">
        <f t="shared" si="61"/>
        <v>0</v>
      </c>
      <c r="BH265" s="154">
        <f t="shared" si="62"/>
        <v>0</v>
      </c>
      <c r="BI265" s="154">
        <f t="shared" si="63"/>
        <v>0</v>
      </c>
      <c r="BJ265" s="13" t="s">
        <v>82</v>
      </c>
      <c r="BK265" s="154">
        <f t="shared" si="64"/>
        <v>0</v>
      </c>
      <c r="BL265" s="13" t="s">
        <v>234</v>
      </c>
      <c r="BM265" s="153" t="s">
        <v>597</v>
      </c>
    </row>
    <row r="266" spans="2:65" s="1" customFormat="1" ht="24.2" customHeight="1">
      <c r="B266" s="112"/>
      <c r="C266" s="142" t="s">
        <v>598</v>
      </c>
      <c r="D266" s="142" t="s">
        <v>168</v>
      </c>
      <c r="E266" s="143" t="s">
        <v>599</v>
      </c>
      <c r="F266" s="144" t="s">
        <v>600</v>
      </c>
      <c r="G266" s="145" t="s">
        <v>196</v>
      </c>
      <c r="H266" s="146">
        <v>17.600000000000001</v>
      </c>
      <c r="I266" s="147"/>
      <c r="J266" s="148">
        <f t="shared" si="55"/>
        <v>0</v>
      </c>
      <c r="K266" s="149"/>
      <c r="L266" s="28"/>
      <c r="M266" s="150" t="s">
        <v>1</v>
      </c>
      <c r="N266" s="111" t="s">
        <v>39</v>
      </c>
      <c r="P266" s="151">
        <f t="shared" si="56"/>
        <v>0</v>
      </c>
      <c r="Q266" s="151">
        <v>0</v>
      </c>
      <c r="R266" s="151">
        <f t="shared" si="57"/>
        <v>0</v>
      </c>
      <c r="S266" s="151">
        <v>0.13950000000000001</v>
      </c>
      <c r="T266" s="152">
        <f t="shared" si="58"/>
        <v>2.4552000000000005</v>
      </c>
      <c r="AR266" s="153" t="s">
        <v>234</v>
      </c>
      <c r="AT266" s="153" t="s">
        <v>168</v>
      </c>
      <c r="AU266" s="153" t="s">
        <v>84</v>
      </c>
      <c r="AY266" s="13" t="s">
        <v>166</v>
      </c>
      <c r="BE266" s="154">
        <f t="shared" si="59"/>
        <v>0</v>
      </c>
      <c r="BF266" s="154">
        <f t="shared" si="60"/>
        <v>0</v>
      </c>
      <c r="BG266" s="154">
        <f t="shared" si="61"/>
        <v>0</v>
      </c>
      <c r="BH266" s="154">
        <f t="shared" si="62"/>
        <v>0</v>
      </c>
      <c r="BI266" s="154">
        <f t="shared" si="63"/>
        <v>0</v>
      </c>
      <c r="BJ266" s="13" t="s">
        <v>82</v>
      </c>
      <c r="BK266" s="154">
        <f t="shared" si="64"/>
        <v>0</v>
      </c>
      <c r="BL266" s="13" t="s">
        <v>234</v>
      </c>
      <c r="BM266" s="153" t="s">
        <v>601</v>
      </c>
    </row>
    <row r="267" spans="2:65" s="1" customFormat="1" ht="37.9" customHeight="1">
      <c r="B267" s="112"/>
      <c r="C267" s="142" t="s">
        <v>602</v>
      </c>
      <c r="D267" s="142" t="s">
        <v>168</v>
      </c>
      <c r="E267" s="143" t="s">
        <v>603</v>
      </c>
      <c r="F267" s="144" t="s">
        <v>604</v>
      </c>
      <c r="G267" s="145" t="s">
        <v>196</v>
      </c>
      <c r="H267" s="146">
        <v>46.6</v>
      </c>
      <c r="I267" s="147"/>
      <c r="J267" s="148">
        <f t="shared" si="55"/>
        <v>0</v>
      </c>
      <c r="K267" s="149"/>
      <c r="L267" s="28"/>
      <c r="M267" s="150" t="s">
        <v>1</v>
      </c>
      <c r="N267" s="111" t="s">
        <v>39</v>
      </c>
      <c r="P267" s="151">
        <f t="shared" si="56"/>
        <v>0</v>
      </c>
      <c r="Q267" s="151">
        <v>9.0299999999999998E-3</v>
      </c>
      <c r="R267" s="151">
        <f t="shared" si="57"/>
        <v>0.42079800000000001</v>
      </c>
      <c r="S267" s="151">
        <v>0</v>
      </c>
      <c r="T267" s="152">
        <f t="shared" si="58"/>
        <v>0</v>
      </c>
      <c r="AR267" s="153" t="s">
        <v>234</v>
      </c>
      <c r="AT267" s="153" t="s">
        <v>168</v>
      </c>
      <c r="AU267" s="153" t="s">
        <v>84</v>
      </c>
      <c r="AY267" s="13" t="s">
        <v>166</v>
      </c>
      <c r="BE267" s="154">
        <f t="shared" si="59"/>
        <v>0</v>
      </c>
      <c r="BF267" s="154">
        <f t="shared" si="60"/>
        <v>0</v>
      </c>
      <c r="BG267" s="154">
        <f t="shared" si="61"/>
        <v>0</v>
      </c>
      <c r="BH267" s="154">
        <f t="shared" si="62"/>
        <v>0</v>
      </c>
      <c r="BI267" s="154">
        <f t="shared" si="63"/>
        <v>0</v>
      </c>
      <c r="BJ267" s="13" t="s">
        <v>82</v>
      </c>
      <c r="BK267" s="154">
        <f t="shared" si="64"/>
        <v>0</v>
      </c>
      <c r="BL267" s="13" t="s">
        <v>234</v>
      </c>
      <c r="BM267" s="153" t="s">
        <v>605</v>
      </c>
    </row>
    <row r="268" spans="2:65" s="1" customFormat="1" ht="33" customHeight="1">
      <c r="B268" s="112"/>
      <c r="C268" s="155" t="s">
        <v>606</v>
      </c>
      <c r="D268" s="155" t="s">
        <v>174</v>
      </c>
      <c r="E268" s="156" t="s">
        <v>607</v>
      </c>
      <c r="F268" s="157" t="s">
        <v>608</v>
      </c>
      <c r="G268" s="158" t="s">
        <v>196</v>
      </c>
      <c r="H268" s="159">
        <v>46.6</v>
      </c>
      <c r="I268" s="160"/>
      <c r="J268" s="161">
        <f t="shared" si="55"/>
        <v>0</v>
      </c>
      <c r="K268" s="162"/>
      <c r="L268" s="163"/>
      <c r="M268" s="164" t="s">
        <v>1</v>
      </c>
      <c r="N268" s="165" t="s">
        <v>39</v>
      </c>
      <c r="P268" s="151">
        <f t="shared" si="56"/>
        <v>0</v>
      </c>
      <c r="Q268" s="151">
        <v>2.1999999999999999E-2</v>
      </c>
      <c r="R268" s="151">
        <f t="shared" si="57"/>
        <v>1.0251999999999999</v>
      </c>
      <c r="S268" s="151">
        <v>0</v>
      </c>
      <c r="T268" s="152">
        <f t="shared" si="58"/>
        <v>0</v>
      </c>
      <c r="AR268" s="153" t="s">
        <v>301</v>
      </c>
      <c r="AT268" s="153" t="s">
        <v>174</v>
      </c>
      <c r="AU268" s="153" t="s">
        <v>84</v>
      </c>
      <c r="AY268" s="13" t="s">
        <v>166</v>
      </c>
      <c r="BE268" s="154">
        <f t="shared" si="59"/>
        <v>0</v>
      </c>
      <c r="BF268" s="154">
        <f t="shared" si="60"/>
        <v>0</v>
      </c>
      <c r="BG268" s="154">
        <f t="shared" si="61"/>
        <v>0</v>
      </c>
      <c r="BH268" s="154">
        <f t="shared" si="62"/>
        <v>0</v>
      </c>
      <c r="BI268" s="154">
        <f t="shared" si="63"/>
        <v>0</v>
      </c>
      <c r="BJ268" s="13" t="s">
        <v>82</v>
      </c>
      <c r="BK268" s="154">
        <f t="shared" si="64"/>
        <v>0</v>
      </c>
      <c r="BL268" s="13" t="s">
        <v>234</v>
      </c>
      <c r="BM268" s="153" t="s">
        <v>609</v>
      </c>
    </row>
    <row r="269" spans="2:65" s="1" customFormat="1" ht="33" customHeight="1">
      <c r="B269" s="112"/>
      <c r="C269" s="142" t="s">
        <v>610</v>
      </c>
      <c r="D269" s="142" t="s">
        <v>168</v>
      </c>
      <c r="E269" s="143" t="s">
        <v>611</v>
      </c>
      <c r="F269" s="144" t="s">
        <v>612</v>
      </c>
      <c r="G269" s="145" t="s">
        <v>196</v>
      </c>
      <c r="H269" s="146">
        <v>0</v>
      </c>
      <c r="I269" s="147"/>
      <c r="J269" s="148">
        <f t="shared" si="55"/>
        <v>0</v>
      </c>
      <c r="K269" s="149"/>
      <c r="L269" s="28"/>
      <c r="M269" s="150" t="s">
        <v>1</v>
      </c>
      <c r="N269" s="111" t="s">
        <v>39</v>
      </c>
      <c r="P269" s="151">
        <f t="shared" si="56"/>
        <v>0</v>
      </c>
      <c r="Q269" s="151">
        <v>0</v>
      </c>
      <c r="R269" s="151">
        <f t="shared" si="57"/>
        <v>0</v>
      </c>
      <c r="S269" s="151">
        <v>0</v>
      </c>
      <c r="T269" s="152">
        <f t="shared" si="58"/>
        <v>0</v>
      </c>
      <c r="AR269" s="153" t="s">
        <v>234</v>
      </c>
      <c r="AT269" s="153" t="s">
        <v>168</v>
      </c>
      <c r="AU269" s="153" t="s">
        <v>84</v>
      </c>
      <c r="AY269" s="13" t="s">
        <v>166</v>
      </c>
      <c r="BE269" s="154">
        <f t="shared" si="59"/>
        <v>0</v>
      </c>
      <c r="BF269" s="154">
        <f t="shared" si="60"/>
        <v>0</v>
      </c>
      <c r="BG269" s="154">
        <f t="shared" si="61"/>
        <v>0</v>
      </c>
      <c r="BH269" s="154">
        <f t="shared" si="62"/>
        <v>0</v>
      </c>
      <c r="BI269" s="154">
        <f t="shared" si="63"/>
        <v>0</v>
      </c>
      <c r="BJ269" s="13" t="s">
        <v>82</v>
      </c>
      <c r="BK269" s="154">
        <f t="shared" si="64"/>
        <v>0</v>
      </c>
      <c r="BL269" s="13" t="s">
        <v>234</v>
      </c>
      <c r="BM269" s="153" t="s">
        <v>613</v>
      </c>
    </row>
    <row r="270" spans="2:65" s="1" customFormat="1" ht="24.2" customHeight="1">
      <c r="B270" s="112"/>
      <c r="C270" s="142" t="s">
        <v>614</v>
      </c>
      <c r="D270" s="142" t="s">
        <v>168</v>
      </c>
      <c r="E270" s="143" t="s">
        <v>615</v>
      </c>
      <c r="F270" s="144" t="s">
        <v>616</v>
      </c>
      <c r="G270" s="145" t="s">
        <v>196</v>
      </c>
      <c r="H270" s="146">
        <v>46.6</v>
      </c>
      <c r="I270" s="147"/>
      <c r="J270" s="148">
        <f t="shared" si="55"/>
        <v>0</v>
      </c>
      <c r="K270" s="149"/>
      <c r="L270" s="28"/>
      <c r="M270" s="150" t="s">
        <v>1</v>
      </c>
      <c r="N270" s="111" t="s">
        <v>39</v>
      </c>
      <c r="P270" s="151">
        <f t="shared" si="56"/>
        <v>0</v>
      </c>
      <c r="Q270" s="151">
        <v>5.0000000000000002E-5</v>
      </c>
      <c r="R270" s="151">
        <f t="shared" si="57"/>
        <v>2.33E-3</v>
      </c>
      <c r="S270" s="151">
        <v>0</v>
      </c>
      <c r="T270" s="152">
        <f t="shared" si="58"/>
        <v>0</v>
      </c>
      <c r="AR270" s="153" t="s">
        <v>234</v>
      </c>
      <c r="AT270" s="153" t="s">
        <v>168</v>
      </c>
      <c r="AU270" s="153" t="s">
        <v>84</v>
      </c>
      <c r="AY270" s="13" t="s">
        <v>166</v>
      </c>
      <c r="BE270" s="154">
        <f t="shared" si="59"/>
        <v>0</v>
      </c>
      <c r="BF270" s="154">
        <f t="shared" si="60"/>
        <v>0</v>
      </c>
      <c r="BG270" s="154">
        <f t="shared" si="61"/>
        <v>0</v>
      </c>
      <c r="BH270" s="154">
        <f t="shared" si="62"/>
        <v>0</v>
      </c>
      <c r="BI270" s="154">
        <f t="shared" si="63"/>
        <v>0</v>
      </c>
      <c r="BJ270" s="13" t="s">
        <v>82</v>
      </c>
      <c r="BK270" s="154">
        <f t="shared" si="64"/>
        <v>0</v>
      </c>
      <c r="BL270" s="13" t="s">
        <v>234</v>
      </c>
      <c r="BM270" s="153" t="s">
        <v>617</v>
      </c>
    </row>
    <row r="271" spans="2:65" s="1" customFormat="1" ht="24.2" customHeight="1">
      <c r="B271" s="112"/>
      <c r="C271" s="142" t="s">
        <v>618</v>
      </c>
      <c r="D271" s="142" t="s">
        <v>168</v>
      </c>
      <c r="E271" s="143" t="s">
        <v>619</v>
      </c>
      <c r="F271" s="144" t="s">
        <v>620</v>
      </c>
      <c r="G271" s="145" t="s">
        <v>564</v>
      </c>
      <c r="H271" s="166"/>
      <c r="I271" s="147"/>
      <c r="J271" s="148">
        <f t="shared" si="55"/>
        <v>0</v>
      </c>
      <c r="K271" s="149"/>
      <c r="L271" s="28"/>
      <c r="M271" s="150" t="s">
        <v>1</v>
      </c>
      <c r="N271" s="111" t="s">
        <v>39</v>
      </c>
      <c r="P271" s="151">
        <f t="shared" si="56"/>
        <v>0</v>
      </c>
      <c r="Q271" s="151">
        <v>0</v>
      </c>
      <c r="R271" s="151">
        <f t="shared" si="57"/>
        <v>0</v>
      </c>
      <c r="S271" s="151">
        <v>0</v>
      </c>
      <c r="T271" s="152">
        <f t="shared" si="58"/>
        <v>0</v>
      </c>
      <c r="AR271" s="153" t="s">
        <v>234</v>
      </c>
      <c r="AT271" s="153" t="s">
        <v>168</v>
      </c>
      <c r="AU271" s="153" t="s">
        <v>84</v>
      </c>
      <c r="AY271" s="13" t="s">
        <v>166</v>
      </c>
      <c r="BE271" s="154">
        <f t="shared" si="59"/>
        <v>0</v>
      </c>
      <c r="BF271" s="154">
        <f t="shared" si="60"/>
        <v>0</v>
      </c>
      <c r="BG271" s="154">
        <f t="shared" si="61"/>
        <v>0</v>
      </c>
      <c r="BH271" s="154">
        <f t="shared" si="62"/>
        <v>0</v>
      </c>
      <c r="BI271" s="154">
        <f t="shared" si="63"/>
        <v>0</v>
      </c>
      <c r="BJ271" s="13" t="s">
        <v>82</v>
      </c>
      <c r="BK271" s="154">
        <f t="shared" si="64"/>
        <v>0</v>
      </c>
      <c r="BL271" s="13" t="s">
        <v>234</v>
      </c>
      <c r="BM271" s="153" t="s">
        <v>621</v>
      </c>
    </row>
    <row r="272" spans="2:65" s="11" customFormat="1" ht="22.9" customHeight="1">
      <c r="B272" s="130"/>
      <c r="D272" s="131" t="s">
        <v>73</v>
      </c>
      <c r="E272" s="140" t="s">
        <v>622</v>
      </c>
      <c r="F272" s="140" t="s">
        <v>623</v>
      </c>
      <c r="I272" s="133"/>
      <c r="J272" s="141">
        <f>BK272</f>
        <v>0</v>
      </c>
      <c r="L272" s="130"/>
      <c r="M272" s="135"/>
      <c r="P272" s="136">
        <f>SUM(P273:P284)</f>
        <v>0</v>
      </c>
      <c r="R272" s="136">
        <f>SUM(R273:R284)</f>
        <v>0.81896799999999992</v>
      </c>
      <c r="T272" s="137">
        <f>SUM(T273:T284)</f>
        <v>0.21930000000000002</v>
      </c>
      <c r="AR272" s="131" t="s">
        <v>84</v>
      </c>
      <c r="AT272" s="138" t="s">
        <v>73</v>
      </c>
      <c r="AU272" s="138" t="s">
        <v>82</v>
      </c>
      <c r="AY272" s="131" t="s">
        <v>166</v>
      </c>
      <c r="BK272" s="139">
        <f>SUM(BK273:BK284)</f>
        <v>0</v>
      </c>
    </row>
    <row r="273" spans="2:65" s="1" customFormat="1" ht="21.75" customHeight="1">
      <c r="B273" s="112"/>
      <c r="C273" s="142" t="s">
        <v>624</v>
      </c>
      <c r="D273" s="142" t="s">
        <v>168</v>
      </c>
      <c r="E273" s="143" t="s">
        <v>625</v>
      </c>
      <c r="F273" s="144" t="s">
        <v>626</v>
      </c>
      <c r="G273" s="145" t="s">
        <v>196</v>
      </c>
      <c r="H273" s="146">
        <v>62.6</v>
      </c>
      <c r="I273" s="147"/>
      <c r="J273" s="148">
        <f t="shared" ref="J273:J284" si="65">ROUND(I273*H273,2)</f>
        <v>0</v>
      </c>
      <c r="K273" s="149"/>
      <c r="L273" s="28"/>
      <c r="M273" s="150" t="s">
        <v>1</v>
      </c>
      <c r="N273" s="111" t="s">
        <v>39</v>
      </c>
      <c r="P273" s="151">
        <f t="shared" ref="P273:P284" si="66">O273*H273</f>
        <v>0</v>
      </c>
      <c r="Q273" s="151">
        <v>0</v>
      </c>
      <c r="R273" s="151">
        <f t="shared" ref="R273:R284" si="67">Q273*H273</f>
        <v>0</v>
      </c>
      <c r="S273" s="151">
        <v>0</v>
      </c>
      <c r="T273" s="152">
        <f t="shared" ref="T273:T284" si="68">S273*H273</f>
        <v>0</v>
      </c>
      <c r="AR273" s="153" t="s">
        <v>234</v>
      </c>
      <c r="AT273" s="153" t="s">
        <v>168</v>
      </c>
      <c r="AU273" s="153" t="s">
        <v>84</v>
      </c>
      <c r="AY273" s="13" t="s">
        <v>166</v>
      </c>
      <c r="BE273" s="154">
        <f t="shared" ref="BE273:BE284" si="69">IF(N273="základní",J273,0)</f>
        <v>0</v>
      </c>
      <c r="BF273" s="154">
        <f t="shared" ref="BF273:BF284" si="70">IF(N273="snížená",J273,0)</f>
        <v>0</v>
      </c>
      <c r="BG273" s="154">
        <f t="shared" ref="BG273:BG284" si="71">IF(N273="zákl. přenesená",J273,0)</f>
        <v>0</v>
      </c>
      <c r="BH273" s="154">
        <f t="shared" ref="BH273:BH284" si="72">IF(N273="sníž. přenesená",J273,0)</f>
        <v>0</v>
      </c>
      <c r="BI273" s="154">
        <f t="shared" ref="BI273:BI284" si="73">IF(N273="nulová",J273,0)</f>
        <v>0</v>
      </c>
      <c r="BJ273" s="13" t="s">
        <v>82</v>
      </c>
      <c r="BK273" s="154">
        <f t="shared" ref="BK273:BK284" si="74">ROUND(I273*H273,2)</f>
        <v>0</v>
      </c>
      <c r="BL273" s="13" t="s">
        <v>234</v>
      </c>
      <c r="BM273" s="153" t="s">
        <v>627</v>
      </c>
    </row>
    <row r="274" spans="2:65" s="1" customFormat="1" ht="16.5" customHeight="1">
      <c r="B274" s="112"/>
      <c r="C274" s="142" t="s">
        <v>628</v>
      </c>
      <c r="D274" s="142" t="s">
        <v>168</v>
      </c>
      <c r="E274" s="143" t="s">
        <v>629</v>
      </c>
      <c r="F274" s="144" t="s">
        <v>630</v>
      </c>
      <c r="G274" s="145" t="s">
        <v>196</v>
      </c>
      <c r="H274" s="146">
        <v>62.6</v>
      </c>
      <c r="I274" s="147"/>
      <c r="J274" s="148">
        <f t="shared" si="65"/>
        <v>0</v>
      </c>
      <c r="K274" s="149"/>
      <c r="L274" s="28"/>
      <c r="M274" s="150" t="s">
        <v>1</v>
      </c>
      <c r="N274" s="111" t="s">
        <v>39</v>
      </c>
      <c r="P274" s="151">
        <f t="shared" si="66"/>
        <v>0</v>
      </c>
      <c r="Q274" s="151">
        <v>0</v>
      </c>
      <c r="R274" s="151">
        <f t="shared" si="67"/>
        <v>0</v>
      </c>
      <c r="S274" s="151">
        <v>0</v>
      </c>
      <c r="T274" s="152">
        <f t="shared" si="68"/>
        <v>0</v>
      </c>
      <c r="AR274" s="153" t="s">
        <v>234</v>
      </c>
      <c r="AT274" s="153" t="s">
        <v>168</v>
      </c>
      <c r="AU274" s="153" t="s">
        <v>84</v>
      </c>
      <c r="AY274" s="13" t="s">
        <v>166</v>
      </c>
      <c r="BE274" s="154">
        <f t="shared" si="69"/>
        <v>0</v>
      </c>
      <c r="BF274" s="154">
        <f t="shared" si="70"/>
        <v>0</v>
      </c>
      <c r="BG274" s="154">
        <f t="shared" si="71"/>
        <v>0</v>
      </c>
      <c r="BH274" s="154">
        <f t="shared" si="72"/>
        <v>0</v>
      </c>
      <c r="BI274" s="154">
        <f t="shared" si="73"/>
        <v>0</v>
      </c>
      <c r="BJ274" s="13" t="s">
        <v>82</v>
      </c>
      <c r="BK274" s="154">
        <f t="shared" si="74"/>
        <v>0</v>
      </c>
      <c r="BL274" s="13" t="s">
        <v>234</v>
      </c>
      <c r="BM274" s="153" t="s">
        <v>631</v>
      </c>
    </row>
    <row r="275" spans="2:65" s="1" customFormat="1" ht="24.2" customHeight="1">
      <c r="B275" s="112"/>
      <c r="C275" s="142" t="s">
        <v>632</v>
      </c>
      <c r="D275" s="142" t="s">
        <v>168</v>
      </c>
      <c r="E275" s="143" t="s">
        <v>633</v>
      </c>
      <c r="F275" s="144" t="s">
        <v>634</v>
      </c>
      <c r="G275" s="145" t="s">
        <v>196</v>
      </c>
      <c r="H275" s="146">
        <v>62.6</v>
      </c>
      <c r="I275" s="147"/>
      <c r="J275" s="148">
        <f t="shared" si="65"/>
        <v>0</v>
      </c>
      <c r="K275" s="149"/>
      <c r="L275" s="28"/>
      <c r="M275" s="150" t="s">
        <v>1</v>
      </c>
      <c r="N275" s="111" t="s">
        <v>39</v>
      </c>
      <c r="P275" s="151">
        <f t="shared" si="66"/>
        <v>0</v>
      </c>
      <c r="Q275" s="151">
        <v>2.0000000000000001E-4</v>
      </c>
      <c r="R275" s="151">
        <f t="shared" si="67"/>
        <v>1.2520000000000002E-2</v>
      </c>
      <c r="S275" s="151">
        <v>0</v>
      </c>
      <c r="T275" s="152">
        <f t="shared" si="68"/>
        <v>0</v>
      </c>
      <c r="AR275" s="153" t="s">
        <v>234</v>
      </c>
      <c r="AT275" s="153" t="s">
        <v>168</v>
      </c>
      <c r="AU275" s="153" t="s">
        <v>84</v>
      </c>
      <c r="AY275" s="13" t="s">
        <v>166</v>
      </c>
      <c r="BE275" s="154">
        <f t="shared" si="69"/>
        <v>0</v>
      </c>
      <c r="BF275" s="154">
        <f t="shared" si="70"/>
        <v>0</v>
      </c>
      <c r="BG275" s="154">
        <f t="shared" si="71"/>
        <v>0</v>
      </c>
      <c r="BH275" s="154">
        <f t="shared" si="72"/>
        <v>0</v>
      </c>
      <c r="BI275" s="154">
        <f t="shared" si="73"/>
        <v>0</v>
      </c>
      <c r="BJ275" s="13" t="s">
        <v>82</v>
      </c>
      <c r="BK275" s="154">
        <f t="shared" si="74"/>
        <v>0</v>
      </c>
      <c r="BL275" s="13" t="s">
        <v>234</v>
      </c>
      <c r="BM275" s="153" t="s">
        <v>635</v>
      </c>
    </row>
    <row r="276" spans="2:65" s="1" customFormat="1" ht="33" customHeight="1">
      <c r="B276" s="112"/>
      <c r="C276" s="142" t="s">
        <v>636</v>
      </c>
      <c r="D276" s="142" t="s">
        <v>168</v>
      </c>
      <c r="E276" s="143" t="s">
        <v>637</v>
      </c>
      <c r="F276" s="144" t="s">
        <v>638</v>
      </c>
      <c r="G276" s="145" t="s">
        <v>196</v>
      </c>
      <c r="H276" s="146">
        <v>62.6</v>
      </c>
      <c r="I276" s="147"/>
      <c r="J276" s="148">
        <f t="shared" si="65"/>
        <v>0</v>
      </c>
      <c r="K276" s="149"/>
      <c r="L276" s="28"/>
      <c r="M276" s="150" t="s">
        <v>1</v>
      </c>
      <c r="N276" s="111" t="s">
        <v>39</v>
      </c>
      <c r="P276" s="151">
        <f t="shared" si="66"/>
        <v>0</v>
      </c>
      <c r="Q276" s="151">
        <v>7.5799999999999999E-3</v>
      </c>
      <c r="R276" s="151">
        <f t="shared" si="67"/>
        <v>0.47450799999999999</v>
      </c>
      <c r="S276" s="151">
        <v>0</v>
      </c>
      <c r="T276" s="152">
        <f t="shared" si="68"/>
        <v>0</v>
      </c>
      <c r="AR276" s="153" t="s">
        <v>234</v>
      </c>
      <c r="AT276" s="153" t="s">
        <v>168</v>
      </c>
      <c r="AU276" s="153" t="s">
        <v>84</v>
      </c>
      <c r="AY276" s="13" t="s">
        <v>166</v>
      </c>
      <c r="BE276" s="154">
        <f t="shared" si="69"/>
        <v>0</v>
      </c>
      <c r="BF276" s="154">
        <f t="shared" si="70"/>
        <v>0</v>
      </c>
      <c r="BG276" s="154">
        <f t="shared" si="71"/>
        <v>0</v>
      </c>
      <c r="BH276" s="154">
        <f t="shared" si="72"/>
        <v>0</v>
      </c>
      <c r="BI276" s="154">
        <f t="shared" si="73"/>
        <v>0</v>
      </c>
      <c r="BJ276" s="13" t="s">
        <v>82</v>
      </c>
      <c r="BK276" s="154">
        <f t="shared" si="74"/>
        <v>0</v>
      </c>
      <c r="BL276" s="13" t="s">
        <v>234</v>
      </c>
      <c r="BM276" s="153" t="s">
        <v>639</v>
      </c>
    </row>
    <row r="277" spans="2:65" s="1" customFormat="1" ht="24.2" customHeight="1">
      <c r="B277" s="112"/>
      <c r="C277" s="142" t="s">
        <v>640</v>
      </c>
      <c r="D277" s="142" t="s">
        <v>168</v>
      </c>
      <c r="E277" s="143" t="s">
        <v>641</v>
      </c>
      <c r="F277" s="144" t="s">
        <v>642</v>
      </c>
      <c r="G277" s="145" t="s">
        <v>196</v>
      </c>
      <c r="H277" s="146">
        <v>67.5</v>
      </c>
      <c r="I277" s="147"/>
      <c r="J277" s="148">
        <f t="shared" si="65"/>
        <v>0</v>
      </c>
      <c r="K277" s="149"/>
      <c r="L277" s="28"/>
      <c r="M277" s="150" t="s">
        <v>1</v>
      </c>
      <c r="N277" s="111" t="s">
        <v>39</v>
      </c>
      <c r="P277" s="151">
        <f t="shared" si="66"/>
        <v>0</v>
      </c>
      <c r="Q277" s="151">
        <v>0</v>
      </c>
      <c r="R277" s="151">
        <f t="shared" si="67"/>
        <v>0</v>
      </c>
      <c r="S277" s="151">
        <v>3.0000000000000001E-3</v>
      </c>
      <c r="T277" s="152">
        <f t="shared" si="68"/>
        <v>0.20250000000000001</v>
      </c>
      <c r="AR277" s="153" t="s">
        <v>234</v>
      </c>
      <c r="AT277" s="153" t="s">
        <v>168</v>
      </c>
      <c r="AU277" s="153" t="s">
        <v>84</v>
      </c>
      <c r="AY277" s="13" t="s">
        <v>166</v>
      </c>
      <c r="BE277" s="154">
        <f t="shared" si="69"/>
        <v>0</v>
      </c>
      <c r="BF277" s="154">
        <f t="shared" si="70"/>
        <v>0</v>
      </c>
      <c r="BG277" s="154">
        <f t="shared" si="71"/>
        <v>0</v>
      </c>
      <c r="BH277" s="154">
        <f t="shared" si="72"/>
        <v>0</v>
      </c>
      <c r="BI277" s="154">
        <f t="shared" si="73"/>
        <v>0</v>
      </c>
      <c r="BJ277" s="13" t="s">
        <v>82</v>
      </c>
      <c r="BK277" s="154">
        <f t="shared" si="74"/>
        <v>0</v>
      </c>
      <c r="BL277" s="13" t="s">
        <v>234</v>
      </c>
      <c r="BM277" s="153" t="s">
        <v>643</v>
      </c>
    </row>
    <row r="278" spans="2:65" s="1" customFormat="1" ht="21.75" customHeight="1">
      <c r="B278" s="112"/>
      <c r="C278" s="142" t="s">
        <v>644</v>
      </c>
      <c r="D278" s="142" t="s">
        <v>168</v>
      </c>
      <c r="E278" s="143" t="s">
        <v>645</v>
      </c>
      <c r="F278" s="144" t="s">
        <v>646</v>
      </c>
      <c r="G278" s="145" t="s">
        <v>196</v>
      </c>
      <c r="H278" s="146">
        <v>58.1</v>
      </c>
      <c r="I278" s="147"/>
      <c r="J278" s="148">
        <f t="shared" si="65"/>
        <v>0</v>
      </c>
      <c r="K278" s="149"/>
      <c r="L278" s="28"/>
      <c r="M278" s="150" t="s">
        <v>1</v>
      </c>
      <c r="N278" s="111" t="s">
        <v>39</v>
      </c>
      <c r="P278" s="151">
        <f t="shared" si="66"/>
        <v>0</v>
      </c>
      <c r="Q278" s="151">
        <v>2.9999999999999997E-4</v>
      </c>
      <c r="R278" s="151">
        <f t="shared" si="67"/>
        <v>1.7429999999999998E-2</v>
      </c>
      <c r="S278" s="151">
        <v>0</v>
      </c>
      <c r="T278" s="152">
        <f t="shared" si="68"/>
        <v>0</v>
      </c>
      <c r="AR278" s="153" t="s">
        <v>234</v>
      </c>
      <c r="AT278" s="153" t="s">
        <v>168</v>
      </c>
      <c r="AU278" s="153" t="s">
        <v>84</v>
      </c>
      <c r="AY278" s="13" t="s">
        <v>166</v>
      </c>
      <c r="BE278" s="154">
        <f t="shared" si="69"/>
        <v>0</v>
      </c>
      <c r="BF278" s="154">
        <f t="shared" si="70"/>
        <v>0</v>
      </c>
      <c r="BG278" s="154">
        <f t="shared" si="71"/>
        <v>0</v>
      </c>
      <c r="BH278" s="154">
        <f t="shared" si="72"/>
        <v>0</v>
      </c>
      <c r="BI278" s="154">
        <f t="shared" si="73"/>
        <v>0</v>
      </c>
      <c r="BJ278" s="13" t="s">
        <v>82</v>
      </c>
      <c r="BK278" s="154">
        <f t="shared" si="74"/>
        <v>0</v>
      </c>
      <c r="BL278" s="13" t="s">
        <v>234</v>
      </c>
      <c r="BM278" s="153" t="s">
        <v>647</v>
      </c>
    </row>
    <row r="279" spans="2:65" s="1" customFormat="1" ht="44.25" customHeight="1">
      <c r="B279" s="112"/>
      <c r="C279" s="155" t="s">
        <v>648</v>
      </c>
      <c r="D279" s="155" t="s">
        <v>174</v>
      </c>
      <c r="E279" s="156" t="s">
        <v>649</v>
      </c>
      <c r="F279" s="157" t="s">
        <v>650</v>
      </c>
      <c r="G279" s="158" t="s">
        <v>196</v>
      </c>
      <c r="H279" s="159">
        <v>58.1</v>
      </c>
      <c r="I279" s="160"/>
      <c r="J279" s="161">
        <f t="shared" si="65"/>
        <v>0</v>
      </c>
      <c r="K279" s="162"/>
      <c r="L279" s="163"/>
      <c r="M279" s="164" t="s">
        <v>1</v>
      </c>
      <c r="N279" s="165" t="s">
        <v>39</v>
      </c>
      <c r="P279" s="151">
        <f t="shared" si="66"/>
        <v>0</v>
      </c>
      <c r="Q279" s="151">
        <v>5.1000000000000004E-3</v>
      </c>
      <c r="R279" s="151">
        <f t="shared" si="67"/>
        <v>0.29631000000000002</v>
      </c>
      <c r="S279" s="151">
        <v>0</v>
      </c>
      <c r="T279" s="152">
        <f t="shared" si="68"/>
        <v>0</v>
      </c>
      <c r="AR279" s="153" t="s">
        <v>301</v>
      </c>
      <c r="AT279" s="153" t="s">
        <v>174</v>
      </c>
      <c r="AU279" s="153" t="s">
        <v>84</v>
      </c>
      <c r="AY279" s="13" t="s">
        <v>166</v>
      </c>
      <c r="BE279" s="154">
        <f t="shared" si="69"/>
        <v>0</v>
      </c>
      <c r="BF279" s="154">
        <f t="shared" si="70"/>
        <v>0</v>
      </c>
      <c r="BG279" s="154">
        <f t="shared" si="71"/>
        <v>0</v>
      </c>
      <c r="BH279" s="154">
        <f t="shared" si="72"/>
        <v>0</v>
      </c>
      <c r="BI279" s="154">
        <f t="shared" si="73"/>
        <v>0</v>
      </c>
      <c r="BJ279" s="13" t="s">
        <v>82</v>
      </c>
      <c r="BK279" s="154">
        <f t="shared" si="74"/>
        <v>0</v>
      </c>
      <c r="BL279" s="13" t="s">
        <v>234</v>
      </c>
      <c r="BM279" s="153" t="s">
        <v>651</v>
      </c>
    </row>
    <row r="280" spans="2:65" s="1" customFormat="1" ht="21.75" customHeight="1">
      <c r="B280" s="112"/>
      <c r="C280" s="142" t="s">
        <v>652</v>
      </c>
      <c r="D280" s="142" t="s">
        <v>168</v>
      </c>
      <c r="E280" s="143" t="s">
        <v>653</v>
      </c>
      <c r="F280" s="144" t="s">
        <v>654</v>
      </c>
      <c r="G280" s="145" t="s">
        <v>196</v>
      </c>
      <c r="H280" s="146">
        <v>4.5</v>
      </c>
      <c r="I280" s="147"/>
      <c r="J280" s="148">
        <f t="shared" si="65"/>
        <v>0</v>
      </c>
      <c r="K280" s="149"/>
      <c r="L280" s="28"/>
      <c r="M280" s="150" t="s">
        <v>1</v>
      </c>
      <c r="N280" s="111" t="s">
        <v>39</v>
      </c>
      <c r="P280" s="151">
        <f t="shared" si="66"/>
        <v>0</v>
      </c>
      <c r="Q280" s="151">
        <v>6.9999999999999999E-4</v>
      </c>
      <c r="R280" s="151">
        <f t="shared" si="67"/>
        <v>3.15E-3</v>
      </c>
      <c r="S280" s="151">
        <v>0</v>
      </c>
      <c r="T280" s="152">
        <f t="shared" si="68"/>
        <v>0</v>
      </c>
      <c r="AR280" s="153" t="s">
        <v>234</v>
      </c>
      <c r="AT280" s="153" t="s">
        <v>168</v>
      </c>
      <c r="AU280" s="153" t="s">
        <v>84</v>
      </c>
      <c r="AY280" s="13" t="s">
        <v>166</v>
      </c>
      <c r="BE280" s="154">
        <f t="shared" si="69"/>
        <v>0</v>
      </c>
      <c r="BF280" s="154">
        <f t="shared" si="70"/>
        <v>0</v>
      </c>
      <c r="BG280" s="154">
        <f t="shared" si="71"/>
        <v>0</v>
      </c>
      <c r="BH280" s="154">
        <f t="shared" si="72"/>
        <v>0</v>
      </c>
      <c r="BI280" s="154">
        <f t="shared" si="73"/>
        <v>0</v>
      </c>
      <c r="BJ280" s="13" t="s">
        <v>82</v>
      </c>
      <c r="BK280" s="154">
        <f t="shared" si="74"/>
        <v>0</v>
      </c>
      <c r="BL280" s="13" t="s">
        <v>234</v>
      </c>
      <c r="BM280" s="153" t="s">
        <v>655</v>
      </c>
    </row>
    <row r="281" spans="2:65" s="1" customFormat="1" ht="44.25" customHeight="1">
      <c r="B281" s="112"/>
      <c r="C281" s="155" t="s">
        <v>656</v>
      </c>
      <c r="D281" s="155" t="s">
        <v>174</v>
      </c>
      <c r="E281" s="156" t="s">
        <v>657</v>
      </c>
      <c r="F281" s="157" t="s">
        <v>658</v>
      </c>
      <c r="G281" s="158" t="s">
        <v>196</v>
      </c>
      <c r="H281" s="159">
        <v>4.5</v>
      </c>
      <c r="I281" s="160"/>
      <c r="J281" s="161">
        <f t="shared" si="65"/>
        <v>0</v>
      </c>
      <c r="K281" s="162"/>
      <c r="L281" s="163"/>
      <c r="M281" s="164" t="s">
        <v>1</v>
      </c>
      <c r="N281" s="165" t="s">
        <v>39</v>
      </c>
      <c r="P281" s="151">
        <f t="shared" si="66"/>
        <v>0</v>
      </c>
      <c r="Q281" s="151">
        <v>3.2000000000000002E-3</v>
      </c>
      <c r="R281" s="151">
        <f t="shared" si="67"/>
        <v>1.4400000000000001E-2</v>
      </c>
      <c r="S281" s="151">
        <v>0</v>
      </c>
      <c r="T281" s="152">
        <f t="shared" si="68"/>
        <v>0</v>
      </c>
      <c r="AR281" s="153" t="s">
        <v>301</v>
      </c>
      <c r="AT281" s="153" t="s">
        <v>174</v>
      </c>
      <c r="AU281" s="153" t="s">
        <v>84</v>
      </c>
      <c r="AY281" s="13" t="s">
        <v>166</v>
      </c>
      <c r="BE281" s="154">
        <f t="shared" si="69"/>
        <v>0</v>
      </c>
      <c r="BF281" s="154">
        <f t="shared" si="70"/>
        <v>0</v>
      </c>
      <c r="BG281" s="154">
        <f t="shared" si="71"/>
        <v>0</v>
      </c>
      <c r="BH281" s="154">
        <f t="shared" si="72"/>
        <v>0</v>
      </c>
      <c r="BI281" s="154">
        <f t="shared" si="73"/>
        <v>0</v>
      </c>
      <c r="BJ281" s="13" t="s">
        <v>82</v>
      </c>
      <c r="BK281" s="154">
        <f t="shared" si="74"/>
        <v>0</v>
      </c>
      <c r="BL281" s="13" t="s">
        <v>234</v>
      </c>
      <c r="BM281" s="153" t="s">
        <v>659</v>
      </c>
    </row>
    <row r="282" spans="2:65" s="1" customFormat="1" ht="21.75" customHeight="1">
      <c r="B282" s="112"/>
      <c r="C282" s="142" t="s">
        <v>660</v>
      </c>
      <c r="D282" s="142" t="s">
        <v>168</v>
      </c>
      <c r="E282" s="143" t="s">
        <v>661</v>
      </c>
      <c r="F282" s="144" t="s">
        <v>662</v>
      </c>
      <c r="G282" s="145" t="s">
        <v>295</v>
      </c>
      <c r="H282" s="146">
        <v>56</v>
      </c>
      <c r="I282" s="147"/>
      <c r="J282" s="148">
        <f t="shared" si="65"/>
        <v>0</v>
      </c>
      <c r="K282" s="149"/>
      <c r="L282" s="28"/>
      <c r="M282" s="150" t="s">
        <v>1</v>
      </c>
      <c r="N282" s="111" t="s">
        <v>39</v>
      </c>
      <c r="P282" s="151">
        <f t="shared" si="66"/>
        <v>0</v>
      </c>
      <c r="Q282" s="151">
        <v>0</v>
      </c>
      <c r="R282" s="151">
        <f t="shared" si="67"/>
        <v>0</v>
      </c>
      <c r="S282" s="151">
        <v>2.9999999999999997E-4</v>
      </c>
      <c r="T282" s="152">
        <f t="shared" si="68"/>
        <v>1.6799999999999999E-2</v>
      </c>
      <c r="AR282" s="153" t="s">
        <v>234</v>
      </c>
      <c r="AT282" s="153" t="s">
        <v>168</v>
      </c>
      <c r="AU282" s="153" t="s">
        <v>84</v>
      </c>
      <c r="AY282" s="13" t="s">
        <v>166</v>
      </c>
      <c r="BE282" s="154">
        <f t="shared" si="69"/>
        <v>0</v>
      </c>
      <c r="BF282" s="154">
        <f t="shared" si="70"/>
        <v>0</v>
      </c>
      <c r="BG282" s="154">
        <f t="shared" si="71"/>
        <v>0</v>
      </c>
      <c r="BH282" s="154">
        <f t="shared" si="72"/>
        <v>0</v>
      </c>
      <c r="BI282" s="154">
        <f t="shared" si="73"/>
        <v>0</v>
      </c>
      <c r="BJ282" s="13" t="s">
        <v>82</v>
      </c>
      <c r="BK282" s="154">
        <f t="shared" si="74"/>
        <v>0</v>
      </c>
      <c r="BL282" s="13" t="s">
        <v>234</v>
      </c>
      <c r="BM282" s="153" t="s">
        <v>663</v>
      </c>
    </row>
    <row r="283" spans="2:65" s="1" customFormat="1" ht="24.2" customHeight="1">
      <c r="B283" s="112"/>
      <c r="C283" s="142" t="s">
        <v>664</v>
      </c>
      <c r="D283" s="142" t="s">
        <v>168</v>
      </c>
      <c r="E283" s="143" t="s">
        <v>665</v>
      </c>
      <c r="F283" s="144" t="s">
        <v>666</v>
      </c>
      <c r="G283" s="145" t="s">
        <v>295</v>
      </c>
      <c r="H283" s="146">
        <v>65</v>
      </c>
      <c r="I283" s="147"/>
      <c r="J283" s="148">
        <f t="shared" si="65"/>
        <v>0</v>
      </c>
      <c r="K283" s="149"/>
      <c r="L283" s="28"/>
      <c r="M283" s="150" t="s">
        <v>1</v>
      </c>
      <c r="N283" s="111" t="s">
        <v>39</v>
      </c>
      <c r="P283" s="151">
        <f t="shared" si="66"/>
        <v>0</v>
      </c>
      <c r="Q283" s="151">
        <v>1.0000000000000001E-5</v>
      </c>
      <c r="R283" s="151">
        <f t="shared" si="67"/>
        <v>6.5000000000000008E-4</v>
      </c>
      <c r="S283" s="151">
        <v>0</v>
      </c>
      <c r="T283" s="152">
        <f t="shared" si="68"/>
        <v>0</v>
      </c>
      <c r="AR283" s="153" t="s">
        <v>234</v>
      </c>
      <c r="AT283" s="153" t="s">
        <v>168</v>
      </c>
      <c r="AU283" s="153" t="s">
        <v>84</v>
      </c>
      <c r="AY283" s="13" t="s">
        <v>166</v>
      </c>
      <c r="BE283" s="154">
        <f t="shared" si="69"/>
        <v>0</v>
      </c>
      <c r="BF283" s="154">
        <f t="shared" si="70"/>
        <v>0</v>
      </c>
      <c r="BG283" s="154">
        <f t="shared" si="71"/>
        <v>0</v>
      </c>
      <c r="BH283" s="154">
        <f t="shared" si="72"/>
        <v>0</v>
      </c>
      <c r="BI283" s="154">
        <f t="shared" si="73"/>
        <v>0</v>
      </c>
      <c r="BJ283" s="13" t="s">
        <v>82</v>
      </c>
      <c r="BK283" s="154">
        <f t="shared" si="74"/>
        <v>0</v>
      </c>
      <c r="BL283" s="13" t="s">
        <v>234</v>
      </c>
      <c r="BM283" s="153" t="s">
        <v>667</v>
      </c>
    </row>
    <row r="284" spans="2:65" s="1" customFormat="1" ht="24.2" customHeight="1">
      <c r="B284" s="112"/>
      <c r="C284" s="142" t="s">
        <v>668</v>
      </c>
      <c r="D284" s="142" t="s">
        <v>168</v>
      </c>
      <c r="E284" s="143" t="s">
        <v>669</v>
      </c>
      <c r="F284" s="144" t="s">
        <v>670</v>
      </c>
      <c r="G284" s="145" t="s">
        <v>564</v>
      </c>
      <c r="H284" s="166"/>
      <c r="I284" s="147"/>
      <c r="J284" s="148">
        <f t="shared" si="65"/>
        <v>0</v>
      </c>
      <c r="K284" s="149"/>
      <c r="L284" s="28"/>
      <c r="M284" s="150" t="s">
        <v>1</v>
      </c>
      <c r="N284" s="111" t="s">
        <v>39</v>
      </c>
      <c r="P284" s="151">
        <f t="shared" si="66"/>
        <v>0</v>
      </c>
      <c r="Q284" s="151">
        <v>0</v>
      </c>
      <c r="R284" s="151">
        <f t="shared" si="67"/>
        <v>0</v>
      </c>
      <c r="S284" s="151">
        <v>0</v>
      </c>
      <c r="T284" s="152">
        <f t="shared" si="68"/>
        <v>0</v>
      </c>
      <c r="AR284" s="153" t="s">
        <v>234</v>
      </c>
      <c r="AT284" s="153" t="s">
        <v>168</v>
      </c>
      <c r="AU284" s="153" t="s">
        <v>84</v>
      </c>
      <c r="AY284" s="13" t="s">
        <v>166</v>
      </c>
      <c r="BE284" s="154">
        <f t="shared" si="69"/>
        <v>0</v>
      </c>
      <c r="BF284" s="154">
        <f t="shared" si="70"/>
        <v>0</v>
      </c>
      <c r="BG284" s="154">
        <f t="shared" si="71"/>
        <v>0</v>
      </c>
      <c r="BH284" s="154">
        <f t="shared" si="72"/>
        <v>0</v>
      </c>
      <c r="BI284" s="154">
        <f t="shared" si="73"/>
        <v>0</v>
      </c>
      <c r="BJ284" s="13" t="s">
        <v>82</v>
      </c>
      <c r="BK284" s="154">
        <f t="shared" si="74"/>
        <v>0</v>
      </c>
      <c r="BL284" s="13" t="s">
        <v>234</v>
      </c>
      <c r="BM284" s="153" t="s">
        <v>671</v>
      </c>
    </row>
    <row r="285" spans="2:65" s="11" customFormat="1" ht="22.9" customHeight="1">
      <c r="B285" s="130"/>
      <c r="D285" s="131" t="s">
        <v>73</v>
      </c>
      <c r="E285" s="140" t="s">
        <v>672</v>
      </c>
      <c r="F285" s="140" t="s">
        <v>673</v>
      </c>
      <c r="I285" s="133"/>
      <c r="J285" s="141">
        <f>BK285</f>
        <v>0</v>
      </c>
      <c r="L285" s="130"/>
      <c r="M285" s="135"/>
      <c r="P285" s="136">
        <f>SUM(P286:P295)</f>
        <v>0</v>
      </c>
      <c r="R285" s="136">
        <f>SUM(R286:R295)</f>
        <v>0.58127000000000006</v>
      </c>
      <c r="T285" s="137">
        <f>SUM(T286:T295)</f>
        <v>0.89650000000000007</v>
      </c>
      <c r="AR285" s="131" t="s">
        <v>84</v>
      </c>
      <c r="AT285" s="138" t="s">
        <v>73</v>
      </c>
      <c r="AU285" s="138" t="s">
        <v>82</v>
      </c>
      <c r="AY285" s="131" t="s">
        <v>166</v>
      </c>
      <c r="BK285" s="139">
        <f>SUM(BK286:BK295)</f>
        <v>0</v>
      </c>
    </row>
    <row r="286" spans="2:65" s="1" customFormat="1" ht="24.2" customHeight="1">
      <c r="B286" s="112"/>
      <c r="C286" s="142" t="s">
        <v>674</v>
      </c>
      <c r="D286" s="142" t="s">
        <v>168</v>
      </c>
      <c r="E286" s="143" t="s">
        <v>675</v>
      </c>
      <c r="F286" s="144" t="s">
        <v>676</v>
      </c>
      <c r="G286" s="145" t="s">
        <v>196</v>
      </c>
      <c r="H286" s="146">
        <v>0</v>
      </c>
      <c r="I286" s="147"/>
      <c r="J286" s="148">
        <f t="shared" ref="J286:J295" si="75">ROUND(I286*H286,2)</f>
        <v>0</v>
      </c>
      <c r="K286" s="149"/>
      <c r="L286" s="28"/>
      <c r="M286" s="150" t="s">
        <v>1</v>
      </c>
      <c r="N286" s="111" t="s">
        <v>39</v>
      </c>
      <c r="P286" s="151">
        <f t="shared" ref="P286:P295" si="76">O286*H286</f>
        <v>0</v>
      </c>
      <c r="Q286" s="151">
        <v>1.5E-3</v>
      </c>
      <c r="R286" s="151">
        <f t="shared" ref="R286:R295" si="77">Q286*H286</f>
        <v>0</v>
      </c>
      <c r="S286" s="151">
        <v>0</v>
      </c>
      <c r="T286" s="152">
        <f t="shared" ref="T286:T295" si="78">S286*H286</f>
        <v>0</v>
      </c>
      <c r="AR286" s="153" t="s">
        <v>234</v>
      </c>
      <c r="AT286" s="153" t="s">
        <v>168</v>
      </c>
      <c r="AU286" s="153" t="s">
        <v>84</v>
      </c>
      <c r="AY286" s="13" t="s">
        <v>166</v>
      </c>
      <c r="BE286" s="154">
        <f t="shared" ref="BE286:BE295" si="79">IF(N286="základní",J286,0)</f>
        <v>0</v>
      </c>
      <c r="BF286" s="154">
        <f t="shared" ref="BF286:BF295" si="80">IF(N286="snížená",J286,0)</f>
        <v>0</v>
      </c>
      <c r="BG286" s="154">
        <f t="shared" ref="BG286:BG295" si="81">IF(N286="zákl. přenesená",J286,0)</f>
        <v>0</v>
      </c>
      <c r="BH286" s="154">
        <f t="shared" ref="BH286:BH295" si="82">IF(N286="sníž. přenesená",J286,0)</f>
        <v>0</v>
      </c>
      <c r="BI286" s="154">
        <f t="shared" ref="BI286:BI295" si="83">IF(N286="nulová",J286,0)</f>
        <v>0</v>
      </c>
      <c r="BJ286" s="13" t="s">
        <v>82</v>
      </c>
      <c r="BK286" s="154">
        <f t="shared" ref="BK286:BK295" si="84">ROUND(I286*H286,2)</f>
        <v>0</v>
      </c>
      <c r="BL286" s="13" t="s">
        <v>234</v>
      </c>
      <c r="BM286" s="153" t="s">
        <v>677</v>
      </c>
    </row>
    <row r="287" spans="2:65" s="1" customFormat="1" ht="21.75" customHeight="1">
      <c r="B287" s="112"/>
      <c r="C287" s="142" t="s">
        <v>678</v>
      </c>
      <c r="D287" s="142" t="s">
        <v>168</v>
      </c>
      <c r="E287" s="143" t="s">
        <v>679</v>
      </c>
      <c r="F287" s="144" t="s">
        <v>680</v>
      </c>
      <c r="G287" s="145" t="s">
        <v>295</v>
      </c>
      <c r="H287" s="146">
        <v>22</v>
      </c>
      <c r="I287" s="147"/>
      <c r="J287" s="148">
        <f t="shared" si="75"/>
        <v>0</v>
      </c>
      <c r="K287" s="149"/>
      <c r="L287" s="28"/>
      <c r="M287" s="150" t="s">
        <v>1</v>
      </c>
      <c r="N287" s="111" t="s">
        <v>39</v>
      </c>
      <c r="P287" s="151">
        <f t="shared" si="76"/>
        <v>0</v>
      </c>
      <c r="Q287" s="151">
        <v>2.0000000000000001E-4</v>
      </c>
      <c r="R287" s="151">
        <f t="shared" si="77"/>
        <v>4.4000000000000003E-3</v>
      </c>
      <c r="S287" s="151">
        <v>0</v>
      </c>
      <c r="T287" s="152">
        <f t="shared" si="78"/>
        <v>0</v>
      </c>
      <c r="AR287" s="153" t="s">
        <v>234</v>
      </c>
      <c r="AT287" s="153" t="s">
        <v>168</v>
      </c>
      <c r="AU287" s="153" t="s">
        <v>84</v>
      </c>
      <c r="AY287" s="13" t="s">
        <v>166</v>
      </c>
      <c r="BE287" s="154">
        <f t="shared" si="79"/>
        <v>0</v>
      </c>
      <c r="BF287" s="154">
        <f t="shared" si="80"/>
        <v>0</v>
      </c>
      <c r="BG287" s="154">
        <f t="shared" si="81"/>
        <v>0</v>
      </c>
      <c r="BH287" s="154">
        <f t="shared" si="82"/>
        <v>0</v>
      </c>
      <c r="BI287" s="154">
        <f t="shared" si="83"/>
        <v>0</v>
      </c>
      <c r="BJ287" s="13" t="s">
        <v>82</v>
      </c>
      <c r="BK287" s="154">
        <f t="shared" si="84"/>
        <v>0</v>
      </c>
      <c r="BL287" s="13" t="s">
        <v>234</v>
      </c>
      <c r="BM287" s="153" t="s">
        <v>681</v>
      </c>
    </row>
    <row r="288" spans="2:65" s="1" customFormat="1" ht="24.2" customHeight="1">
      <c r="B288" s="112"/>
      <c r="C288" s="155" t="s">
        <v>682</v>
      </c>
      <c r="D288" s="155" t="s">
        <v>174</v>
      </c>
      <c r="E288" s="156" t="s">
        <v>683</v>
      </c>
      <c r="F288" s="157" t="s">
        <v>684</v>
      </c>
      <c r="G288" s="158" t="s">
        <v>295</v>
      </c>
      <c r="H288" s="159">
        <v>22</v>
      </c>
      <c r="I288" s="160"/>
      <c r="J288" s="161">
        <f t="shared" si="75"/>
        <v>0</v>
      </c>
      <c r="K288" s="162"/>
      <c r="L288" s="163"/>
      <c r="M288" s="164" t="s">
        <v>1</v>
      </c>
      <c r="N288" s="165" t="s">
        <v>39</v>
      </c>
      <c r="P288" s="151">
        <f t="shared" si="76"/>
        <v>0</v>
      </c>
      <c r="Q288" s="151">
        <v>8.0000000000000007E-5</v>
      </c>
      <c r="R288" s="151">
        <f t="shared" si="77"/>
        <v>1.7600000000000001E-3</v>
      </c>
      <c r="S288" s="151">
        <v>0</v>
      </c>
      <c r="T288" s="152">
        <f t="shared" si="78"/>
        <v>0</v>
      </c>
      <c r="AR288" s="153" t="s">
        <v>301</v>
      </c>
      <c r="AT288" s="153" t="s">
        <v>174</v>
      </c>
      <c r="AU288" s="153" t="s">
        <v>84</v>
      </c>
      <c r="AY288" s="13" t="s">
        <v>166</v>
      </c>
      <c r="BE288" s="154">
        <f t="shared" si="79"/>
        <v>0</v>
      </c>
      <c r="BF288" s="154">
        <f t="shared" si="80"/>
        <v>0</v>
      </c>
      <c r="BG288" s="154">
        <f t="shared" si="81"/>
        <v>0</v>
      </c>
      <c r="BH288" s="154">
        <f t="shared" si="82"/>
        <v>0</v>
      </c>
      <c r="BI288" s="154">
        <f t="shared" si="83"/>
        <v>0</v>
      </c>
      <c r="BJ288" s="13" t="s">
        <v>82</v>
      </c>
      <c r="BK288" s="154">
        <f t="shared" si="84"/>
        <v>0</v>
      </c>
      <c r="BL288" s="13" t="s">
        <v>234</v>
      </c>
      <c r="BM288" s="153" t="s">
        <v>685</v>
      </c>
    </row>
    <row r="289" spans="2:65" s="1" customFormat="1" ht="24.2" customHeight="1">
      <c r="B289" s="112"/>
      <c r="C289" s="142" t="s">
        <v>686</v>
      </c>
      <c r="D289" s="142" t="s">
        <v>168</v>
      </c>
      <c r="E289" s="143" t="s">
        <v>687</v>
      </c>
      <c r="F289" s="144" t="s">
        <v>688</v>
      </c>
      <c r="G289" s="145" t="s">
        <v>196</v>
      </c>
      <c r="H289" s="146">
        <v>11</v>
      </c>
      <c r="I289" s="147"/>
      <c r="J289" s="148">
        <f t="shared" si="75"/>
        <v>0</v>
      </c>
      <c r="K289" s="149"/>
      <c r="L289" s="28"/>
      <c r="M289" s="150" t="s">
        <v>1</v>
      </c>
      <c r="N289" s="111" t="s">
        <v>39</v>
      </c>
      <c r="P289" s="151">
        <f t="shared" si="76"/>
        <v>0</v>
      </c>
      <c r="Q289" s="151">
        <v>0</v>
      </c>
      <c r="R289" s="151">
        <f t="shared" si="77"/>
        <v>0</v>
      </c>
      <c r="S289" s="151">
        <v>8.1500000000000003E-2</v>
      </c>
      <c r="T289" s="152">
        <f t="shared" si="78"/>
        <v>0.89650000000000007</v>
      </c>
      <c r="AR289" s="153" t="s">
        <v>234</v>
      </c>
      <c r="AT289" s="153" t="s">
        <v>168</v>
      </c>
      <c r="AU289" s="153" t="s">
        <v>84</v>
      </c>
      <c r="AY289" s="13" t="s">
        <v>166</v>
      </c>
      <c r="BE289" s="154">
        <f t="shared" si="79"/>
        <v>0</v>
      </c>
      <c r="BF289" s="154">
        <f t="shared" si="80"/>
        <v>0</v>
      </c>
      <c r="BG289" s="154">
        <f t="shared" si="81"/>
        <v>0</v>
      </c>
      <c r="BH289" s="154">
        <f t="shared" si="82"/>
        <v>0</v>
      </c>
      <c r="BI289" s="154">
        <f t="shared" si="83"/>
        <v>0</v>
      </c>
      <c r="BJ289" s="13" t="s">
        <v>82</v>
      </c>
      <c r="BK289" s="154">
        <f t="shared" si="84"/>
        <v>0</v>
      </c>
      <c r="BL289" s="13" t="s">
        <v>234</v>
      </c>
      <c r="BM289" s="153" t="s">
        <v>689</v>
      </c>
    </row>
    <row r="290" spans="2:65" s="1" customFormat="1" ht="33" customHeight="1">
      <c r="B290" s="112"/>
      <c r="C290" s="142" t="s">
        <v>690</v>
      </c>
      <c r="D290" s="142" t="s">
        <v>168</v>
      </c>
      <c r="E290" s="143" t="s">
        <v>691</v>
      </c>
      <c r="F290" s="144" t="s">
        <v>692</v>
      </c>
      <c r="G290" s="145" t="s">
        <v>196</v>
      </c>
      <c r="H290" s="146">
        <v>24</v>
      </c>
      <c r="I290" s="147"/>
      <c r="J290" s="148">
        <f t="shared" si="75"/>
        <v>0</v>
      </c>
      <c r="K290" s="149"/>
      <c r="L290" s="28"/>
      <c r="M290" s="150" t="s">
        <v>1</v>
      </c>
      <c r="N290" s="111" t="s">
        <v>39</v>
      </c>
      <c r="P290" s="151">
        <f t="shared" si="76"/>
        <v>0</v>
      </c>
      <c r="Q290" s="151">
        <v>9.0900000000000009E-3</v>
      </c>
      <c r="R290" s="151">
        <f t="shared" si="77"/>
        <v>0.21816000000000002</v>
      </c>
      <c r="S290" s="151">
        <v>0</v>
      </c>
      <c r="T290" s="152">
        <f t="shared" si="78"/>
        <v>0</v>
      </c>
      <c r="AR290" s="153" t="s">
        <v>234</v>
      </c>
      <c r="AT290" s="153" t="s">
        <v>168</v>
      </c>
      <c r="AU290" s="153" t="s">
        <v>84</v>
      </c>
      <c r="AY290" s="13" t="s">
        <v>166</v>
      </c>
      <c r="BE290" s="154">
        <f t="shared" si="79"/>
        <v>0</v>
      </c>
      <c r="BF290" s="154">
        <f t="shared" si="80"/>
        <v>0</v>
      </c>
      <c r="BG290" s="154">
        <f t="shared" si="81"/>
        <v>0</v>
      </c>
      <c r="BH290" s="154">
        <f t="shared" si="82"/>
        <v>0</v>
      </c>
      <c r="BI290" s="154">
        <f t="shared" si="83"/>
        <v>0</v>
      </c>
      <c r="BJ290" s="13" t="s">
        <v>82</v>
      </c>
      <c r="BK290" s="154">
        <f t="shared" si="84"/>
        <v>0</v>
      </c>
      <c r="BL290" s="13" t="s">
        <v>234</v>
      </c>
      <c r="BM290" s="153" t="s">
        <v>693</v>
      </c>
    </row>
    <row r="291" spans="2:65" s="1" customFormat="1" ht="24.2" customHeight="1">
      <c r="B291" s="112"/>
      <c r="C291" s="155" t="s">
        <v>694</v>
      </c>
      <c r="D291" s="155" t="s">
        <v>174</v>
      </c>
      <c r="E291" s="156" t="s">
        <v>695</v>
      </c>
      <c r="F291" s="157" t="s">
        <v>696</v>
      </c>
      <c r="G291" s="158" t="s">
        <v>196</v>
      </c>
      <c r="H291" s="159">
        <v>24</v>
      </c>
      <c r="I291" s="160"/>
      <c r="J291" s="161">
        <f t="shared" si="75"/>
        <v>0</v>
      </c>
      <c r="K291" s="162"/>
      <c r="L291" s="163"/>
      <c r="M291" s="164" t="s">
        <v>1</v>
      </c>
      <c r="N291" s="165" t="s">
        <v>39</v>
      </c>
      <c r="P291" s="151">
        <f t="shared" si="76"/>
        <v>0</v>
      </c>
      <c r="Q291" s="151">
        <v>1.465E-2</v>
      </c>
      <c r="R291" s="151">
        <f t="shared" si="77"/>
        <v>0.35160000000000002</v>
      </c>
      <c r="S291" s="151">
        <v>0</v>
      </c>
      <c r="T291" s="152">
        <f t="shared" si="78"/>
        <v>0</v>
      </c>
      <c r="AR291" s="153" t="s">
        <v>301</v>
      </c>
      <c r="AT291" s="153" t="s">
        <v>174</v>
      </c>
      <c r="AU291" s="153" t="s">
        <v>84</v>
      </c>
      <c r="AY291" s="13" t="s">
        <v>166</v>
      </c>
      <c r="BE291" s="154">
        <f t="shared" si="79"/>
        <v>0</v>
      </c>
      <c r="BF291" s="154">
        <f t="shared" si="80"/>
        <v>0</v>
      </c>
      <c r="BG291" s="154">
        <f t="shared" si="81"/>
        <v>0</v>
      </c>
      <c r="BH291" s="154">
        <f t="shared" si="82"/>
        <v>0</v>
      </c>
      <c r="BI291" s="154">
        <f t="shared" si="83"/>
        <v>0</v>
      </c>
      <c r="BJ291" s="13" t="s">
        <v>82</v>
      </c>
      <c r="BK291" s="154">
        <f t="shared" si="84"/>
        <v>0</v>
      </c>
      <c r="BL291" s="13" t="s">
        <v>234</v>
      </c>
      <c r="BM291" s="153" t="s">
        <v>697</v>
      </c>
    </row>
    <row r="292" spans="2:65" s="1" customFormat="1" ht="24.2" customHeight="1">
      <c r="B292" s="112"/>
      <c r="C292" s="142" t="s">
        <v>698</v>
      </c>
      <c r="D292" s="142" t="s">
        <v>168</v>
      </c>
      <c r="E292" s="143" t="s">
        <v>699</v>
      </c>
      <c r="F292" s="144" t="s">
        <v>700</v>
      </c>
      <c r="G292" s="145" t="s">
        <v>295</v>
      </c>
      <c r="H292" s="146">
        <v>12</v>
      </c>
      <c r="I292" s="147"/>
      <c r="J292" s="148">
        <f t="shared" si="75"/>
        <v>0</v>
      </c>
      <c r="K292" s="149"/>
      <c r="L292" s="28"/>
      <c r="M292" s="150" t="s">
        <v>1</v>
      </c>
      <c r="N292" s="111" t="s">
        <v>39</v>
      </c>
      <c r="P292" s="151">
        <f t="shared" si="76"/>
        <v>0</v>
      </c>
      <c r="Q292" s="151">
        <v>1.8000000000000001E-4</v>
      </c>
      <c r="R292" s="151">
        <f t="shared" si="77"/>
        <v>2.16E-3</v>
      </c>
      <c r="S292" s="151">
        <v>0</v>
      </c>
      <c r="T292" s="152">
        <f t="shared" si="78"/>
        <v>0</v>
      </c>
      <c r="AR292" s="153" t="s">
        <v>234</v>
      </c>
      <c r="AT292" s="153" t="s">
        <v>168</v>
      </c>
      <c r="AU292" s="153" t="s">
        <v>84</v>
      </c>
      <c r="AY292" s="13" t="s">
        <v>166</v>
      </c>
      <c r="BE292" s="154">
        <f t="shared" si="79"/>
        <v>0</v>
      </c>
      <c r="BF292" s="154">
        <f t="shared" si="80"/>
        <v>0</v>
      </c>
      <c r="BG292" s="154">
        <f t="shared" si="81"/>
        <v>0</v>
      </c>
      <c r="BH292" s="154">
        <f t="shared" si="82"/>
        <v>0</v>
      </c>
      <c r="BI292" s="154">
        <f t="shared" si="83"/>
        <v>0</v>
      </c>
      <c r="BJ292" s="13" t="s">
        <v>82</v>
      </c>
      <c r="BK292" s="154">
        <f t="shared" si="84"/>
        <v>0</v>
      </c>
      <c r="BL292" s="13" t="s">
        <v>234</v>
      </c>
      <c r="BM292" s="153" t="s">
        <v>701</v>
      </c>
    </row>
    <row r="293" spans="2:65" s="1" customFormat="1" ht="16.5" customHeight="1">
      <c r="B293" s="112"/>
      <c r="C293" s="155" t="s">
        <v>702</v>
      </c>
      <c r="D293" s="155" t="s">
        <v>174</v>
      </c>
      <c r="E293" s="156" t="s">
        <v>703</v>
      </c>
      <c r="F293" s="157" t="s">
        <v>704</v>
      </c>
      <c r="G293" s="158" t="s">
        <v>295</v>
      </c>
      <c r="H293" s="159">
        <v>12</v>
      </c>
      <c r="I293" s="160"/>
      <c r="J293" s="161">
        <f t="shared" si="75"/>
        <v>0</v>
      </c>
      <c r="K293" s="162"/>
      <c r="L293" s="163"/>
      <c r="M293" s="164" t="s">
        <v>1</v>
      </c>
      <c r="N293" s="165" t="s">
        <v>39</v>
      </c>
      <c r="P293" s="151">
        <f t="shared" si="76"/>
        <v>0</v>
      </c>
      <c r="Q293" s="151">
        <v>1.2E-4</v>
      </c>
      <c r="R293" s="151">
        <f t="shared" si="77"/>
        <v>1.4400000000000001E-3</v>
      </c>
      <c r="S293" s="151">
        <v>0</v>
      </c>
      <c r="T293" s="152">
        <f t="shared" si="78"/>
        <v>0</v>
      </c>
      <c r="AR293" s="153" t="s">
        <v>301</v>
      </c>
      <c r="AT293" s="153" t="s">
        <v>174</v>
      </c>
      <c r="AU293" s="153" t="s">
        <v>84</v>
      </c>
      <c r="AY293" s="13" t="s">
        <v>166</v>
      </c>
      <c r="BE293" s="154">
        <f t="shared" si="79"/>
        <v>0</v>
      </c>
      <c r="BF293" s="154">
        <f t="shared" si="80"/>
        <v>0</v>
      </c>
      <c r="BG293" s="154">
        <f t="shared" si="81"/>
        <v>0</v>
      </c>
      <c r="BH293" s="154">
        <f t="shared" si="82"/>
        <v>0</v>
      </c>
      <c r="BI293" s="154">
        <f t="shared" si="83"/>
        <v>0</v>
      </c>
      <c r="BJ293" s="13" t="s">
        <v>82</v>
      </c>
      <c r="BK293" s="154">
        <f t="shared" si="84"/>
        <v>0</v>
      </c>
      <c r="BL293" s="13" t="s">
        <v>234</v>
      </c>
      <c r="BM293" s="153" t="s">
        <v>705</v>
      </c>
    </row>
    <row r="294" spans="2:65" s="1" customFormat="1" ht="24.2" customHeight="1">
      <c r="B294" s="112"/>
      <c r="C294" s="142" t="s">
        <v>706</v>
      </c>
      <c r="D294" s="142" t="s">
        <v>168</v>
      </c>
      <c r="E294" s="143" t="s">
        <v>707</v>
      </c>
      <c r="F294" s="144" t="s">
        <v>708</v>
      </c>
      <c r="G294" s="145" t="s">
        <v>196</v>
      </c>
      <c r="H294" s="146">
        <v>35</v>
      </c>
      <c r="I294" s="147"/>
      <c r="J294" s="148">
        <f t="shared" si="75"/>
        <v>0</v>
      </c>
      <c r="K294" s="149"/>
      <c r="L294" s="28"/>
      <c r="M294" s="150" t="s">
        <v>1</v>
      </c>
      <c r="N294" s="111" t="s">
        <v>39</v>
      </c>
      <c r="P294" s="151">
        <f t="shared" si="76"/>
        <v>0</v>
      </c>
      <c r="Q294" s="151">
        <v>5.0000000000000002E-5</v>
      </c>
      <c r="R294" s="151">
        <f t="shared" si="77"/>
        <v>1.75E-3</v>
      </c>
      <c r="S294" s="151">
        <v>0</v>
      </c>
      <c r="T294" s="152">
        <f t="shared" si="78"/>
        <v>0</v>
      </c>
      <c r="AR294" s="153" t="s">
        <v>234</v>
      </c>
      <c r="AT294" s="153" t="s">
        <v>168</v>
      </c>
      <c r="AU294" s="153" t="s">
        <v>84</v>
      </c>
      <c r="AY294" s="13" t="s">
        <v>166</v>
      </c>
      <c r="BE294" s="154">
        <f t="shared" si="79"/>
        <v>0</v>
      </c>
      <c r="BF294" s="154">
        <f t="shared" si="80"/>
        <v>0</v>
      </c>
      <c r="BG294" s="154">
        <f t="shared" si="81"/>
        <v>0</v>
      </c>
      <c r="BH294" s="154">
        <f t="shared" si="82"/>
        <v>0</v>
      </c>
      <c r="BI294" s="154">
        <f t="shared" si="83"/>
        <v>0</v>
      </c>
      <c r="BJ294" s="13" t="s">
        <v>82</v>
      </c>
      <c r="BK294" s="154">
        <f t="shared" si="84"/>
        <v>0</v>
      </c>
      <c r="BL294" s="13" t="s">
        <v>234</v>
      </c>
      <c r="BM294" s="153" t="s">
        <v>709</v>
      </c>
    </row>
    <row r="295" spans="2:65" s="1" customFormat="1" ht="24.2" customHeight="1">
      <c r="B295" s="112"/>
      <c r="C295" s="142" t="s">
        <v>710</v>
      </c>
      <c r="D295" s="142" t="s">
        <v>168</v>
      </c>
      <c r="E295" s="143" t="s">
        <v>711</v>
      </c>
      <c r="F295" s="144" t="s">
        <v>712</v>
      </c>
      <c r="G295" s="145" t="s">
        <v>564</v>
      </c>
      <c r="H295" s="166"/>
      <c r="I295" s="147"/>
      <c r="J295" s="148">
        <f t="shared" si="75"/>
        <v>0</v>
      </c>
      <c r="K295" s="149"/>
      <c r="L295" s="28"/>
      <c r="M295" s="150" t="s">
        <v>1</v>
      </c>
      <c r="N295" s="111" t="s">
        <v>39</v>
      </c>
      <c r="P295" s="151">
        <f t="shared" si="76"/>
        <v>0</v>
      </c>
      <c r="Q295" s="151">
        <v>0</v>
      </c>
      <c r="R295" s="151">
        <f t="shared" si="77"/>
        <v>0</v>
      </c>
      <c r="S295" s="151">
        <v>0</v>
      </c>
      <c r="T295" s="152">
        <f t="shared" si="78"/>
        <v>0</v>
      </c>
      <c r="AR295" s="153" t="s">
        <v>234</v>
      </c>
      <c r="AT295" s="153" t="s">
        <v>168</v>
      </c>
      <c r="AU295" s="153" t="s">
        <v>84</v>
      </c>
      <c r="AY295" s="13" t="s">
        <v>166</v>
      </c>
      <c r="BE295" s="154">
        <f t="shared" si="79"/>
        <v>0</v>
      </c>
      <c r="BF295" s="154">
        <f t="shared" si="80"/>
        <v>0</v>
      </c>
      <c r="BG295" s="154">
        <f t="shared" si="81"/>
        <v>0</v>
      </c>
      <c r="BH295" s="154">
        <f t="shared" si="82"/>
        <v>0</v>
      </c>
      <c r="BI295" s="154">
        <f t="shared" si="83"/>
        <v>0</v>
      </c>
      <c r="BJ295" s="13" t="s">
        <v>82</v>
      </c>
      <c r="BK295" s="154">
        <f t="shared" si="84"/>
        <v>0</v>
      </c>
      <c r="BL295" s="13" t="s">
        <v>234</v>
      </c>
      <c r="BM295" s="153" t="s">
        <v>713</v>
      </c>
    </row>
    <row r="296" spans="2:65" s="11" customFormat="1" ht="22.9" customHeight="1">
      <c r="B296" s="130"/>
      <c r="D296" s="131" t="s">
        <v>73</v>
      </c>
      <c r="E296" s="140" t="s">
        <v>714</v>
      </c>
      <c r="F296" s="140" t="s">
        <v>715</v>
      </c>
      <c r="I296" s="133"/>
      <c r="J296" s="141">
        <f>BK296</f>
        <v>0</v>
      </c>
      <c r="L296" s="130"/>
      <c r="M296" s="135"/>
      <c r="P296" s="136">
        <f>SUM(P297:P304)</f>
        <v>0</v>
      </c>
      <c r="R296" s="136">
        <f>SUM(R297:R304)</f>
        <v>0.21692999999999998</v>
      </c>
      <c r="T296" s="137">
        <f>SUM(T297:T304)</f>
        <v>5.4900000000000001E-3</v>
      </c>
      <c r="AR296" s="131" t="s">
        <v>84</v>
      </c>
      <c r="AT296" s="138" t="s">
        <v>73</v>
      </c>
      <c r="AU296" s="138" t="s">
        <v>82</v>
      </c>
      <c r="AY296" s="131" t="s">
        <v>166</v>
      </c>
      <c r="BK296" s="139">
        <f>SUM(BK297:BK304)</f>
        <v>0</v>
      </c>
    </row>
    <row r="297" spans="2:65" s="1" customFormat="1" ht="16.5" customHeight="1">
      <c r="B297" s="112"/>
      <c r="C297" s="142" t="s">
        <v>716</v>
      </c>
      <c r="D297" s="142" t="s">
        <v>168</v>
      </c>
      <c r="E297" s="143" t="s">
        <v>717</v>
      </c>
      <c r="F297" s="144" t="s">
        <v>718</v>
      </c>
      <c r="G297" s="145" t="s">
        <v>196</v>
      </c>
      <c r="H297" s="146">
        <v>98</v>
      </c>
      <c r="I297" s="147"/>
      <c r="J297" s="148">
        <f t="shared" ref="J297:J304" si="85">ROUND(I297*H297,2)</f>
        <v>0</v>
      </c>
      <c r="K297" s="149"/>
      <c r="L297" s="28"/>
      <c r="M297" s="150" t="s">
        <v>1</v>
      </c>
      <c r="N297" s="111" t="s">
        <v>39</v>
      </c>
      <c r="P297" s="151">
        <f t="shared" ref="P297:P304" si="86">O297*H297</f>
        <v>0</v>
      </c>
      <c r="Q297" s="151">
        <v>0</v>
      </c>
      <c r="R297" s="151">
        <f t="shared" ref="R297:R304" si="87">Q297*H297</f>
        <v>0</v>
      </c>
      <c r="S297" s="151">
        <v>3.0000000000000001E-5</v>
      </c>
      <c r="T297" s="152">
        <f t="shared" ref="T297:T304" si="88">S297*H297</f>
        <v>2.9399999999999999E-3</v>
      </c>
      <c r="AR297" s="153" t="s">
        <v>234</v>
      </c>
      <c r="AT297" s="153" t="s">
        <v>168</v>
      </c>
      <c r="AU297" s="153" t="s">
        <v>84</v>
      </c>
      <c r="AY297" s="13" t="s">
        <v>166</v>
      </c>
      <c r="BE297" s="154">
        <f t="shared" ref="BE297:BE304" si="89">IF(N297="základní",J297,0)</f>
        <v>0</v>
      </c>
      <c r="BF297" s="154">
        <f t="shared" ref="BF297:BF304" si="90">IF(N297="snížená",J297,0)</f>
        <v>0</v>
      </c>
      <c r="BG297" s="154">
        <f t="shared" ref="BG297:BG304" si="91">IF(N297="zákl. přenesená",J297,0)</f>
        <v>0</v>
      </c>
      <c r="BH297" s="154">
        <f t="shared" ref="BH297:BH304" si="92">IF(N297="sníž. přenesená",J297,0)</f>
        <v>0</v>
      </c>
      <c r="BI297" s="154">
        <f t="shared" ref="BI297:BI304" si="93">IF(N297="nulová",J297,0)</f>
        <v>0</v>
      </c>
      <c r="BJ297" s="13" t="s">
        <v>82</v>
      </c>
      <c r="BK297" s="154">
        <f t="shared" ref="BK297:BK304" si="94">ROUND(I297*H297,2)</f>
        <v>0</v>
      </c>
      <c r="BL297" s="13" t="s">
        <v>234</v>
      </c>
      <c r="BM297" s="153" t="s">
        <v>719</v>
      </c>
    </row>
    <row r="298" spans="2:65" s="1" customFormat="1" ht="16.5" customHeight="1">
      <c r="B298" s="112"/>
      <c r="C298" s="155" t="s">
        <v>720</v>
      </c>
      <c r="D298" s="155" t="s">
        <v>174</v>
      </c>
      <c r="E298" s="156" t="s">
        <v>721</v>
      </c>
      <c r="F298" s="157" t="s">
        <v>722</v>
      </c>
      <c r="G298" s="158" t="s">
        <v>196</v>
      </c>
      <c r="H298" s="159">
        <v>98</v>
      </c>
      <c r="I298" s="160"/>
      <c r="J298" s="161">
        <f t="shared" si="85"/>
        <v>0</v>
      </c>
      <c r="K298" s="162"/>
      <c r="L298" s="163"/>
      <c r="M298" s="164" t="s">
        <v>1</v>
      </c>
      <c r="N298" s="165" t="s">
        <v>39</v>
      </c>
      <c r="P298" s="151">
        <f t="shared" si="86"/>
        <v>0</v>
      </c>
      <c r="Q298" s="151">
        <v>5.0000000000000002E-5</v>
      </c>
      <c r="R298" s="151">
        <f t="shared" si="87"/>
        <v>4.8999999999999998E-3</v>
      </c>
      <c r="S298" s="151">
        <v>0</v>
      </c>
      <c r="T298" s="152">
        <f t="shared" si="88"/>
        <v>0</v>
      </c>
      <c r="AR298" s="153" t="s">
        <v>301</v>
      </c>
      <c r="AT298" s="153" t="s">
        <v>174</v>
      </c>
      <c r="AU298" s="153" t="s">
        <v>84</v>
      </c>
      <c r="AY298" s="13" t="s">
        <v>166</v>
      </c>
      <c r="BE298" s="154">
        <f t="shared" si="89"/>
        <v>0</v>
      </c>
      <c r="BF298" s="154">
        <f t="shared" si="90"/>
        <v>0</v>
      </c>
      <c r="BG298" s="154">
        <f t="shared" si="91"/>
        <v>0</v>
      </c>
      <c r="BH298" s="154">
        <f t="shared" si="92"/>
        <v>0</v>
      </c>
      <c r="BI298" s="154">
        <f t="shared" si="93"/>
        <v>0</v>
      </c>
      <c r="BJ298" s="13" t="s">
        <v>82</v>
      </c>
      <c r="BK298" s="154">
        <f t="shared" si="94"/>
        <v>0</v>
      </c>
      <c r="BL298" s="13" t="s">
        <v>234</v>
      </c>
      <c r="BM298" s="153" t="s">
        <v>723</v>
      </c>
    </row>
    <row r="299" spans="2:65" s="1" customFormat="1" ht="21.75" customHeight="1">
      <c r="B299" s="112"/>
      <c r="C299" s="142" t="s">
        <v>724</v>
      </c>
      <c r="D299" s="142" t="s">
        <v>168</v>
      </c>
      <c r="E299" s="143" t="s">
        <v>725</v>
      </c>
      <c r="F299" s="144" t="s">
        <v>726</v>
      </c>
      <c r="G299" s="145" t="s">
        <v>196</v>
      </c>
      <c r="H299" s="146">
        <v>85</v>
      </c>
      <c r="I299" s="147"/>
      <c r="J299" s="148">
        <f t="shared" si="85"/>
        <v>0</v>
      </c>
      <c r="K299" s="149"/>
      <c r="L299" s="28"/>
      <c r="M299" s="150" t="s">
        <v>1</v>
      </c>
      <c r="N299" s="111" t="s">
        <v>39</v>
      </c>
      <c r="P299" s="151">
        <f t="shared" si="86"/>
        <v>0</v>
      </c>
      <c r="Q299" s="151">
        <v>0</v>
      </c>
      <c r="R299" s="151">
        <f t="shared" si="87"/>
        <v>0</v>
      </c>
      <c r="S299" s="151">
        <v>3.0000000000000001E-5</v>
      </c>
      <c r="T299" s="152">
        <f t="shared" si="88"/>
        <v>2.5500000000000002E-3</v>
      </c>
      <c r="AR299" s="153" t="s">
        <v>234</v>
      </c>
      <c r="AT299" s="153" t="s">
        <v>168</v>
      </c>
      <c r="AU299" s="153" t="s">
        <v>84</v>
      </c>
      <c r="AY299" s="13" t="s">
        <v>166</v>
      </c>
      <c r="BE299" s="154">
        <f t="shared" si="89"/>
        <v>0</v>
      </c>
      <c r="BF299" s="154">
        <f t="shared" si="90"/>
        <v>0</v>
      </c>
      <c r="BG299" s="154">
        <f t="shared" si="91"/>
        <v>0</v>
      </c>
      <c r="BH299" s="154">
        <f t="shared" si="92"/>
        <v>0</v>
      </c>
      <c r="BI299" s="154">
        <f t="shared" si="93"/>
        <v>0</v>
      </c>
      <c r="BJ299" s="13" t="s">
        <v>82</v>
      </c>
      <c r="BK299" s="154">
        <f t="shared" si="94"/>
        <v>0</v>
      </c>
      <c r="BL299" s="13" t="s">
        <v>234</v>
      </c>
      <c r="BM299" s="153" t="s">
        <v>727</v>
      </c>
    </row>
    <row r="300" spans="2:65" s="1" customFormat="1" ht="16.5" customHeight="1">
      <c r="B300" s="112"/>
      <c r="C300" s="155" t="s">
        <v>728</v>
      </c>
      <c r="D300" s="155" t="s">
        <v>174</v>
      </c>
      <c r="E300" s="156" t="s">
        <v>721</v>
      </c>
      <c r="F300" s="157" t="s">
        <v>722</v>
      </c>
      <c r="G300" s="158" t="s">
        <v>196</v>
      </c>
      <c r="H300" s="159">
        <v>85</v>
      </c>
      <c r="I300" s="160"/>
      <c r="J300" s="161">
        <f t="shared" si="85"/>
        <v>0</v>
      </c>
      <c r="K300" s="162"/>
      <c r="L300" s="163"/>
      <c r="M300" s="164" t="s">
        <v>1</v>
      </c>
      <c r="N300" s="165" t="s">
        <v>39</v>
      </c>
      <c r="P300" s="151">
        <f t="shared" si="86"/>
        <v>0</v>
      </c>
      <c r="Q300" s="151">
        <v>5.0000000000000002E-5</v>
      </c>
      <c r="R300" s="151">
        <f t="shared" si="87"/>
        <v>4.2500000000000003E-3</v>
      </c>
      <c r="S300" s="151">
        <v>0</v>
      </c>
      <c r="T300" s="152">
        <f t="shared" si="88"/>
        <v>0</v>
      </c>
      <c r="AR300" s="153" t="s">
        <v>301</v>
      </c>
      <c r="AT300" s="153" t="s">
        <v>174</v>
      </c>
      <c r="AU300" s="153" t="s">
        <v>84</v>
      </c>
      <c r="AY300" s="13" t="s">
        <v>166</v>
      </c>
      <c r="BE300" s="154">
        <f t="shared" si="89"/>
        <v>0</v>
      </c>
      <c r="BF300" s="154">
        <f t="shared" si="90"/>
        <v>0</v>
      </c>
      <c r="BG300" s="154">
        <f t="shared" si="91"/>
        <v>0</v>
      </c>
      <c r="BH300" s="154">
        <f t="shared" si="92"/>
        <v>0</v>
      </c>
      <c r="BI300" s="154">
        <f t="shared" si="93"/>
        <v>0</v>
      </c>
      <c r="BJ300" s="13" t="s">
        <v>82</v>
      </c>
      <c r="BK300" s="154">
        <f t="shared" si="94"/>
        <v>0</v>
      </c>
      <c r="BL300" s="13" t="s">
        <v>234</v>
      </c>
      <c r="BM300" s="153" t="s">
        <v>729</v>
      </c>
    </row>
    <row r="301" spans="2:65" s="1" customFormat="1" ht="24.2" customHeight="1">
      <c r="B301" s="112"/>
      <c r="C301" s="142" t="s">
        <v>730</v>
      </c>
      <c r="D301" s="142" t="s">
        <v>168</v>
      </c>
      <c r="E301" s="143" t="s">
        <v>731</v>
      </c>
      <c r="F301" s="144" t="s">
        <v>732</v>
      </c>
      <c r="G301" s="145" t="s">
        <v>196</v>
      </c>
      <c r="H301" s="146">
        <v>324</v>
      </c>
      <c r="I301" s="147"/>
      <c r="J301" s="148">
        <f t="shared" si="85"/>
        <v>0</v>
      </c>
      <c r="K301" s="149"/>
      <c r="L301" s="28"/>
      <c r="M301" s="150" t="s">
        <v>1</v>
      </c>
      <c r="N301" s="111" t="s">
        <v>39</v>
      </c>
      <c r="P301" s="151">
        <f t="shared" si="86"/>
        <v>0</v>
      </c>
      <c r="Q301" s="151">
        <v>2.0000000000000001E-4</v>
      </c>
      <c r="R301" s="151">
        <f t="shared" si="87"/>
        <v>6.4799999999999996E-2</v>
      </c>
      <c r="S301" s="151">
        <v>0</v>
      </c>
      <c r="T301" s="152">
        <f t="shared" si="88"/>
        <v>0</v>
      </c>
      <c r="AR301" s="153" t="s">
        <v>234</v>
      </c>
      <c r="AT301" s="153" t="s">
        <v>168</v>
      </c>
      <c r="AU301" s="153" t="s">
        <v>84</v>
      </c>
      <c r="AY301" s="13" t="s">
        <v>166</v>
      </c>
      <c r="BE301" s="154">
        <f t="shared" si="89"/>
        <v>0</v>
      </c>
      <c r="BF301" s="154">
        <f t="shared" si="90"/>
        <v>0</v>
      </c>
      <c r="BG301" s="154">
        <f t="shared" si="91"/>
        <v>0</v>
      </c>
      <c r="BH301" s="154">
        <f t="shared" si="92"/>
        <v>0</v>
      </c>
      <c r="BI301" s="154">
        <f t="shared" si="93"/>
        <v>0</v>
      </c>
      <c r="BJ301" s="13" t="s">
        <v>82</v>
      </c>
      <c r="BK301" s="154">
        <f t="shared" si="94"/>
        <v>0</v>
      </c>
      <c r="BL301" s="13" t="s">
        <v>234</v>
      </c>
      <c r="BM301" s="153" t="s">
        <v>733</v>
      </c>
    </row>
    <row r="302" spans="2:65" s="1" customFormat="1" ht="24.2" customHeight="1">
      <c r="B302" s="112"/>
      <c r="C302" s="142" t="s">
        <v>734</v>
      </c>
      <c r="D302" s="142" t="s">
        <v>168</v>
      </c>
      <c r="E302" s="143" t="s">
        <v>735</v>
      </c>
      <c r="F302" s="144" t="s">
        <v>736</v>
      </c>
      <c r="G302" s="145" t="s">
        <v>196</v>
      </c>
      <c r="H302" s="146">
        <v>98</v>
      </c>
      <c r="I302" s="147"/>
      <c r="J302" s="148">
        <f t="shared" si="85"/>
        <v>0</v>
      </c>
      <c r="K302" s="149"/>
      <c r="L302" s="28"/>
      <c r="M302" s="150" t="s">
        <v>1</v>
      </c>
      <c r="N302" s="111" t="s">
        <v>39</v>
      </c>
      <c r="P302" s="151">
        <f t="shared" si="86"/>
        <v>0</v>
      </c>
      <c r="Q302" s="151">
        <v>1.0000000000000001E-5</v>
      </c>
      <c r="R302" s="151">
        <f t="shared" si="87"/>
        <v>9.8000000000000019E-4</v>
      </c>
      <c r="S302" s="151">
        <v>0</v>
      </c>
      <c r="T302" s="152">
        <f t="shared" si="88"/>
        <v>0</v>
      </c>
      <c r="AR302" s="153" t="s">
        <v>234</v>
      </c>
      <c r="AT302" s="153" t="s">
        <v>168</v>
      </c>
      <c r="AU302" s="153" t="s">
        <v>84</v>
      </c>
      <c r="AY302" s="13" t="s">
        <v>166</v>
      </c>
      <c r="BE302" s="154">
        <f t="shared" si="89"/>
        <v>0</v>
      </c>
      <c r="BF302" s="154">
        <f t="shared" si="90"/>
        <v>0</v>
      </c>
      <c r="BG302" s="154">
        <f t="shared" si="91"/>
        <v>0</v>
      </c>
      <c r="BH302" s="154">
        <f t="shared" si="92"/>
        <v>0</v>
      </c>
      <c r="BI302" s="154">
        <f t="shared" si="93"/>
        <v>0</v>
      </c>
      <c r="BJ302" s="13" t="s">
        <v>82</v>
      </c>
      <c r="BK302" s="154">
        <f t="shared" si="94"/>
        <v>0</v>
      </c>
      <c r="BL302" s="13" t="s">
        <v>234</v>
      </c>
      <c r="BM302" s="153" t="s">
        <v>737</v>
      </c>
    </row>
    <row r="303" spans="2:65" s="1" customFormat="1" ht="33" customHeight="1">
      <c r="B303" s="112"/>
      <c r="C303" s="142" t="s">
        <v>738</v>
      </c>
      <c r="D303" s="142" t="s">
        <v>168</v>
      </c>
      <c r="E303" s="143" t="s">
        <v>739</v>
      </c>
      <c r="F303" s="144" t="s">
        <v>740</v>
      </c>
      <c r="G303" s="145" t="s">
        <v>196</v>
      </c>
      <c r="H303" s="146">
        <v>324</v>
      </c>
      <c r="I303" s="147"/>
      <c r="J303" s="148">
        <f t="shared" si="85"/>
        <v>0</v>
      </c>
      <c r="K303" s="149"/>
      <c r="L303" s="28"/>
      <c r="M303" s="150" t="s">
        <v>1</v>
      </c>
      <c r="N303" s="111" t="s">
        <v>39</v>
      </c>
      <c r="P303" s="151">
        <f t="shared" si="86"/>
        <v>0</v>
      </c>
      <c r="Q303" s="151">
        <v>2.5999999999999998E-4</v>
      </c>
      <c r="R303" s="151">
        <f t="shared" si="87"/>
        <v>8.4239999999999995E-2</v>
      </c>
      <c r="S303" s="151">
        <v>0</v>
      </c>
      <c r="T303" s="152">
        <f t="shared" si="88"/>
        <v>0</v>
      </c>
      <c r="AR303" s="153" t="s">
        <v>234</v>
      </c>
      <c r="AT303" s="153" t="s">
        <v>168</v>
      </c>
      <c r="AU303" s="153" t="s">
        <v>84</v>
      </c>
      <c r="AY303" s="13" t="s">
        <v>166</v>
      </c>
      <c r="BE303" s="154">
        <f t="shared" si="89"/>
        <v>0</v>
      </c>
      <c r="BF303" s="154">
        <f t="shared" si="90"/>
        <v>0</v>
      </c>
      <c r="BG303" s="154">
        <f t="shared" si="91"/>
        <v>0</v>
      </c>
      <c r="BH303" s="154">
        <f t="shared" si="92"/>
        <v>0</v>
      </c>
      <c r="BI303" s="154">
        <f t="shared" si="93"/>
        <v>0</v>
      </c>
      <c r="BJ303" s="13" t="s">
        <v>82</v>
      </c>
      <c r="BK303" s="154">
        <f t="shared" si="94"/>
        <v>0</v>
      </c>
      <c r="BL303" s="13" t="s">
        <v>234</v>
      </c>
      <c r="BM303" s="153" t="s">
        <v>741</v>
      </c>
    </row>
    <row r="304" spans="2:65" s="1" customFormat="1" ht="49.15" customHeight="1">
      <c r="B304" s="112"/>
      <c r="C304" s="142" t="s">
        <v>742</v>
      </c>
      <c r="D304" s="142" t="s">
        <v>168</v>
      </c>
      <c r="E304" s="143" t="s">
        <v>743</v>
      </c>
      <c r="F304" s="144" t="s">
        <v>744</v>
      </c>
      <c r="G304" s="145" t="s">
        <v>196</v>
      </c>
      <c r="H304" s="146">
        <v>38</v>
      </c>
      <c r="I304" s="147"/>
      <c r="J304" s="148">
        <f t="shared" si="85"/>
        <v>0</v>
      </c>
      <c r="K304" s="149"/>
      <c r="L304" s="28"/>
      <c r="M304" s="150" t="s">
        <v>1</v>
      </c>
      <c r="N304" s="111" t="s">
        <v>39</v>
      </c>
      <c r="P304" s="151">
        <f t="shared" si="86"/>
        <v>0</v>
      </c>
      <c r="Q304" s="151">
        <v>1.5200000000000001E-3</v>
      </c>
      <c r="R304" s="151">
        <f t="shared" si="87"/>
        <v>5.7760000000000006E-2</v>
      </c>
      <c r="S304" s="151">
        <v>0</v>
      </c>
      <c r="T304" s="152">
        <f t="shared" si="88"/>
        <v>0</v>
      </c>
      <c r="AR304" s="153" t="s">
        <v>234</v>
      </c>
      <c r="AT304" s="153" t="s">
        <v>168</v>
      </c>
      <c r="AU304" s="153" t="s">
        <v>84</v>
      </c>
      <c r="AY304" s="13" t="s">
        <v>166</v>
      </c>
      <c r="BE304" s="154">
        <f t="shared" si="89"/>
        <v>0</v>
      </c>
      <c r="BF304" s="154">
        <f t="shared" si="90"/>
        <v>0</v>
      </c>
      <c r="BG304" s="154">
        <f t="shared" si="91"/>
        <v>0</v>
      </c>
      <c r="BH304" s="154">
        <f t="shared" si="92"/>
        <v>0</v>
      </c>
      <c r="BI304" s="154">
        <f t="shared" si="93"/>
        <v>0</v>
      </c>
      <c r="BJ304" s="13" t="s">
        <v>82</v>
      </c>
      <c r="BK304" s="154">
        <f t="shared" si="94"/>
        <v>0</v>
      </c>
      <c r="BL304" s="13" t="s">
        <v>234</v>
      </c>
      <c r="BM304" s="153" t="s">
        <v>745</v>
      </c>
    </row>
    <row r="305" spans="2:65" s="11" customFormat="1" ht="25.9" customHeight="1">
      <c r="B305" s="130"/>
      <c r="D305" s="131" t="s">
        <v>73</v>
      </c>
      <c r="E305" s="132" t="s">
        <v>143</v>
      </c>
      <c r="F305" s="132" t="s">
        <v>746</v>
      </c>
      <c r="I305" s="133"/>
      <c r="J305" s="134">
        <f>BK305</f>
        <v>0</v>
      </c>
      <c r="L305" s="130"/>
      <c r="M305" s="135"/>
      <c r="P305" s="136">
        <f>P306</f>
        <v>0</v>
      </c>
      <c r="R305" s="136">
        <f>R306</f>
        <v>0</v>
      </c>
      <c r="T305" s="137">
        <f>T306</f>
        <v>0</v>
      </c>
      <c r="AR305" s="131" t="s">
        <v>189</v>
      </c>
      <c r="AT305" s="138" t="s">
        <v>73</v>
      </c>
      <c r="AU305" s="138" t="s">
        <v>74</v>
      </c>
      <c r="AY305" s="131" t="s">
        <v>166</v>
      </c>
      <c r="BK305" s="139">
        <f>BK306</f>
        <v>0</v>
      </c>
    </row>
    <row r="306" spans="2:65" s="11" customFormat="1" ht="22.9" customHeight="1">
      <c r="B306" s="130"/>
      <c r="D306" s="131" t="s">
        <v>73</v>
      </c>
      <c r="E306" s="140" t="s">
        <v>747</v>
      </c>
      <c r="F306" s="140" t="s">
        <v>748</v>
      </c>
      <c r="I306" s="133"/>
      <c r="J306" s="141">
        <f>BK306</f>
        <v>0</v>
      </c>
      <c r="L306" s="130"/>
      <c r="M306" s="135"/>
      <c r="P306" s="136">
        <f>SUM(P307:P308)</f>
        <v>0</v>
      </c>
      <c r="R306" s="136">
        <f>SUM(R307:R308)</f>
        <v>0</v>
      </c>
      <c r="T306" s="137">
        <f>SUM(T307:T308)</f>
        <v>0</v>
      </c>
      <c r="AR306" s="131" t="s">
        <v>189</v>
      </c>
      <c r="AT306" s="138" t="s">
        <v>73</v>
      </c>
      <c r="AU306" s="138" t="s">
        <v>82</v>
      </c>
      <c r="AY306" s="131" t="s">
        <v>166</v>
      </c>
      <c r="BK306" s="139">
        <f>SUM(BK307:BK308)</f>
        <v>0</v>
      </c>
    </row>
    <row r="307" spans="2:65" s="1" customFormat="1" ht="16.5" customHeight="1">
      <c r="B307" s="112"/>
      <c r="C307" s="142" t="s">
        <v>749</v>
      </c>
      <c r="D307" s="142" t="s">
        <v>168</v>
      </c>
      <c r="E307" s="143" t="s">
        <v>750</v>
      </c>
      <c r="F307" s="144" t="s">
        <v>751</v>
      </c>
      <c r="G307" s="145" t="s">
        <v>251</v>
      </c>
      <c r="H307" s="146">
        <v>1</v>
      </c>
      <c r="I307" s="147"/>
      <c r="J307" s="148">
        <f>ROUND(I307*H307,2)</f>
        <v>0</v>
      </c>
      <c r="K307" s="149"/>
      <c r="L307" s="28"/>
      <c r="M307" s="150" t="s">
        <v>1</v>
      </c>
      <c r="N307" s="111" t="s">
        <v>39</v>
      </c>
      <c r="P307" s="151">
        <f>O307*H307</f>
        <v>0</v>
      </c>
      <c r="Q307" s="151">
        <v>0</v>
      </c>
      <c r="R307" s="151">
        <f>Q307*H307</f>
        <v>0</v>
      </c>
      <c r="S307" s="151">
        <v>0</v>
      </c>
      <c r="T307" s="152">
        <f>S307*H307</f>
        <v>0</v>
      </c>
      <c r="AR307" s="153" t="s">
        <v>752</v>
      </c>
      <c r="AT307" s="153" t="s">
        <v>168</v>
      </c>
      <c r="AU307" s="153" t="s">
        <v>84</v>
      </c>
      <c r="AY307" s="13" t="s">
        <v>166</v>
      </c>
      <c r="BE307" s="154">
        <f>IF(N307="základní",J307,0)</f>
        <v>0</v>
      </c>
      <c r="BF307" s="154">
        <f>IF(N307="snížená",J307,0)</f>
        <v>0</v>
      </c>
      <c r="BG307" s="154">
        <f>IF(N307="zákl. přenesená",J307,0)</f>
        <v>0</v>
      </c>
      <c r="BH307" s="154">
        <f>IF(N307="sníž. přenesená",J307,0)</f>
        <v>0</v>
      </c>
      <c r="BI307" s="154">
        <f>IF(N307="nulová",J307,0)</f>
        <v>0</v>
      </c>
      <c r="BJ307" s="13" t="s">
        <v>82</v>
      </c>
      <c r="BK307" s="154">
        <f>ROUND(I307*H307,2)</f>
        <v>0</v>
      </c>
      <c r="BL307" s="13" t="s">
        <v>752</v>
      </c>
      <c r="BM307" s="153" t="s">
        <v>753</v>
      </c>
    </row>
    <row r="308" spans="2:65" s="1" customFormat="1" ht="16.5" customHeight="1">
      <c r="B308" s="112"/>
      <c r="C308" s="142" t="s">
        <v>754</v>
      </c>
      <c r="D308" s="142" t="s">
        <v>168</v>
      </c>
      <c r="E308" s="143" t="s">
        <v>755</v>
      </c>
      <c r="F308" s="144" t="s">
        <v>756</v>
      </c>
      <c r="G308" s="145" t="s">
        <v>251</v>
      </c>
      <c r="H308" s="146">
        <v>1</v>
      </c>
      <c r="I308" s="147"/>
      <c r="J308" s="148">
        <f>ROUND(I308*H308,2)</f>
        <v>0</v>
      </c>
      <c r="K308" s="149"/>
      <c r="L308" s="28"/>
      <c r="M308" s="167" t="s">
        <v>1</v>
      </c>
      <c r="N308" s="168" t="s">
        <v>39</v>
      </c>
      <c r="O308" s="169"/>
      <c r="P308" s="170">
        <f>O308*H308</f>
        <v>0</v>
      </c>
      <c r="Q308" s="170">
        <v>0</v>
      </c>
      <c r="R308" s="170">
        <f>Q308*H308</f>
        <v>0</v>
      </c>
      <c r="S308" s="170">
        <v>0</v>
      </c>
      <c r="T308" s="171">
        <f>S308*H308</f>
        <v>0</v>
      </c>
      <c r="AR308" s="153" t="s">
        <v>752</v>
      </c>
      <c r="AT308" s="153" t="s">
        <v>168</v>
      </c>
      <c r="AU308" s="153" t="s">
        <v>84</v>
      </c>
      <c r="AY308" s="13" t="s">
        <v>166</v>
      </c>
      <c r="BE308" s="154">
        <f>IF(N308="základní",J308,0)</f>
        <v>0</v>
      </c>
      <c r="BF308" s="154">
        <f>IF(N308="snížená",J308,0)</f>
        <v>0</v>
      </c>
      <c r="BG308" s="154">
        <f>IF(N308="zákl. přenesená",J308,0)</f>
        <v>0</v>
      </c>
      <c r="BH308" s="154">
        <f>IF(N308="sníž. přenesená",J308,0)</f>
        <v>0</v>
      </c>
      <c r="BI308" s="154">
        <f>IF(N308="nulová",J308,0)</f>
        <v>0</v>
      </c>
      <c r="BJ308" s="13" t="s">
        <v>82</v>
      </c>
      <c r="BK308" s="154">
        <f>ROUND(I308*H308,2)</f>
        <v>0</v>
      </c>
      <c r="BL308" s="13" t="s">
        <v>752</v>
      </c>
      <c r="BM308" s="153" t="s">
        <v>757</v>
      </c>
    </row>
    <row r="309" spans="2:65" s="1" customFormat="1" ht="6.95" customHeight="1">
      <c r="B309" s="40"/>
      <c r="C309" s="41"/>
      <c r="D309" s="41"/>
      <c r="E309" s="41"/>
      <c r="F309" s="41"/>
      <c r="G309" s="41"/>
      <c r="H309" s="41"/>
      <c r="I309" s="41"/>
      <c r="J309" s="41"/>
      <c r="K309" s="41"/>
      <c r="L309" s="28"/>
    </row>
  </sheetData>
  <autoFilter ref="C147:K308" xr:uid="{00000000-0009-0000-0000-000001000000}"/>
  <mergeCells count="14">
    <mergeCell ref="D126:F126"/>
    <mergeCell ref="E138:H138"/>
    <mergeCell ref="E140:H140"/>
    <mergeCell ref="L2:V2"/>
    <mergeCell ref="E87:H87"/>
    <mergeCell ref="D122:F122"/>
    <mergeCell ref="D123:F123"/>
    <mergeCell ref="D124:F124"/>
    <mergeCell ref="D125:F12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758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J103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ROUND((SUM(BE103:BE110) + SUM(BE130:BE169)),  2)</f>
        <v>0</v>
      </c>
      <c r="I35" s="90">
        <v>0.21</v>
      </c>
      <c r="J35" s="89">
        <f>ROUND(((SUM(BE103:BE110) + SUM(BE130:BE169))*I35),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ROUND((SUM(BF103:BF110) + SUM(BF130:BF169)),  2)</f>
        <v>0</v>
      </c>
      <c r="I36" s="90">
        <v>0.12</v>
      </c>
      <c r="J36" s="89">
        <f>ROUND(((SUM(BF103:BF110) + SUM(BF130:BF169))*I36),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ROUND((SUM(BG103:BG110) + SUM(BG130:BG169)),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ROUND((SUM(BH103:BH110) + SUM(BH130:BH169)),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ROUND((SUM(BI103:BI110) + SUM(BI130:BI169)),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02 - Stomatologie ZTI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J130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128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65" s="9" customFormat="1" ht="19.899999999999999" customHeight="1">
      <c r="B98" s="106"/>
      <c r="D98" s="107" t="s">
        <v>759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2:65" s="9" customFormat="1" ht="19.899999999999999" customHeight="1">
      <c r="B99" s="106"/>
      <c r="D99" s="107" t="s">
        <v>130</v>
      </c>
      <c r="E99" s="108"/>
      <c r="F99" s="108"/>
      <c r="G99" s="108"/>
      <c r="H99" s="108"/>
      <c r="I99" s="108"/>
      <c r="J99" s="109">
        <f>J150</f>
        <v>0</v>
      </c>
      <c r="L99" s="106"/>
    </row>
    <row r="100" spans="2:65" s="9" customFormat="1" ht="19.899999999999999" customHeight="1">
      <c r="B100" s="106"/>
      <c r="D100" s="107" t="s">
        <v>760</v>
      </c>
      <c r="E100" s="108"/>
      <c r="F100" s="108"/>
      <c r="G100" s="108"/>
      <c r="H100" s="108"/>
      <c r="I100" s="108"/>
      <c r="J100" s="109">
        <f>J161</f>
        <v>0</v>
      </c>
      <c r="L100" s="106"/>
    </row>
    <row r="101" spans="2:65" s="1" customFormat="1" ht="21.75" customHeight="1">
      <c r="B101" s="28"/>
      <c r="L101" s="28"/>
    </row>
    <row r="102" spans="2:65" s="1" customFormat="1" ht="6.95" customHeight="1">
      <c r="B102" s="28"/>
      <c r="L102" s="28"/>
    </row>
    <row r="103" spans="2:65" s="1" customFormat="1" ht="29.25" customHeight="1">
      <c r="B103" s="28"/>
      <c r="C103" s="101" t="s">
        <v>141</v>
      </c>
      <c r="J103" s="110">
        <f>ROUND(J104 + J105 + J106 + J107 + J108 + J109,2)</f>
        <v>0</v>
      </c>
      <c r="L103" s="28"/>
      <c r="N103" s="111" t="s">
        <v>38</v>
      </c>
    </row>
    <row r="104" spans="2:65" s="1" customFormat="1" ht="18" customHeight="1">
      <c r="B104" s="112"/>
      <c r="C104" s="113"/>
      <c r="D104" s="215" t="s">
        <v>142</v>
      </c>
      <c r="E104" s="216"/>
      <c r="F104" s="216"/>
      <c r="G104" s="113"/>
      <c r="H104" s="113"/>
      <c r="I104" s="113"/>
      <c r="J104" s="115">
        <v>0</v>
      </c>
      <c r="K104" s="113"/>
      <c r="L104" s="112"/>
      <c r="M104" s="113"/>
      <c r="N104" s="116" t="s">
        <v>39</v>
      </c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7" t="s">
        <v>143</v>
      </c>
      <c r="AZ104" s="113"/>
      <c r="BA104" s="113"/>
      <c r="BB104" s="113"/>
      <c r="BC104" s="113"/>
      <c r="BD104" s="113"/>
      <c r="BE104" s="118">
        <f t="shared" ref="BE104:BE109" si="0">IF(N104="základní",J104,0)</f>
        <v>0</v>
      </c>
      <c r="BF104" s="118">
        <f t="shared" ref="BF104:BF109" si="1">IF(N104="snížená",J104,0)</f>
        <v>0</v>
      </c>
      <c r="BG104" s="118">
        <f t="shared" ref="BG104:BG109" si="2">IF(N104="zákl. přenesená",J104,0)</f>
        <v>0</v>
      </c>
      <c r="BH104" s="118">
        <f t="shared" ref="BH104:BH109" si="3">IF(N104="sníž. přenesená",J104,0)</f>
        <v>0</v>
      </c>
      <c r="BI104" s="118">
        <f t="shared" ref="BI104:BI109" si="4">IF(N104="nulová",J104,0)</f>
        <v>0</v>
      </c>
      <c r="BJ104" s="117" t="s">
        <v>82</v>
      </c>
      <c r="BK104" s="113"/>
      <c r="BL104" s="113"/>
      <c r="BM104" s="113"/>
    </row>
    <row r="105" spans="2:65" s="1" customFormat="1" ht="18" customHeight="1">
      <c r="B105" s="112"/>
      <c r="C105" s="113"/>
      <c r="D105" s="215" t="s">
        <v>144</v>
      </c>
      <c r="E105" s="216"/>
      <c r="F105" s="216"/>
      <c r="G105" s="113"/>
      <c r="H105" s="113"/>
      <c r="I105" s="113"/>
      <c r="J105" s="115">
        <v>0</v>
      </c>
      <c r="K105" s="113"/>
      <c r="L105" s="112"/>
      <c r="M105" s="113"/>
      <c r="N105" s="116" t="s">
        <v>39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7" t="s">
        <v>143</v>
      </c>
      <c r="AZ105" s="113"/>
      <c r="BA105" s="113"/>
      <c r="BB105" s="113"/>
      <c r="BC105" s="113"/>
      <c r="BD105" s="113"/>
      <c r="BE105" s="118">
        <f t="shared" si="0"/>
        <v>0</v>
      </c>
      <c r="BF105" s="118">
        <f t="shared" si="1"/>
        <v>0</v>
      </c>
      <c r="BG105" s="118">
        <f t="shared" si="2"/>
        <v>0</v>
      </c>
      <c r="BH105" s="118">
        <f t="shared" si="3"/>
        <v>0</v>
      </c>
      <c r="BI105" s="118">
        <f t="shared" si="4"/>
        <v>0</v>
      </c>
      <c r="BJ105" s="117" t="s">
        <v>82</v>
      </c>
      <c r="BK105" s="113"/>
      <c r="BL105" s="113"/>
      <c r="BM105" s="113"/>
    </row>
    <row r="106" spans="2:65" s="1" customFormat="1" ht="18" customHeight="1">
      <c r="B106" s="112"/>
      <c r="C106" s="113"/>
      <c r="D106" s="215" t="s">
        <v>145</v>
      </c>
      <c r="E106" s="216"/>
      <c r="F106" s="216"/>
      <c r="G106" s="113"/>
      <c r="H106" s="113"/>
      <c r="I106" s="113"/>
      <c r="J106" s="115">
        <v>0</v>
      </c>
      <c r="K106" s="113"/>
      <c r="L106" s="112"/>
      <c r="M106" s="113"/>
      <c r="N106" s="116" t="s">
        <v>39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7" t="s">
        <v>143</v>
      </c>
      <c r="AZ106" s="113"/>
      <c r="BA106" s="113"/>
      <c r="BB106" s="113"/>
      <c r="BC106" s="113"/>
      <c r="BD106" s="113"/>
      <c r="BE106" s="118">
        <f t="shared" si="0"/>
        <v>0</v>
      </c>
      <c r="BF106" s="118">
        <f t="shared" si="1"/>
        <v>0</v>
      </c>
      <c r="BG106" s="118">
        <f t="shared" si="2"/>
        <v>0</v>
      </c>
      <c r="BH106" s="118">
        <f t="shared" si="3"/>
        <v>0</v>
      </c>
      <c r="BI106" s="118">
        <f t="shared" si="4"/>
        <v>0</v>
      </c>
      <c r="BJ106" s="117" t="s">
        <v>82</v>
      </c>
      <c r="BK106" s="113"/>
      <c r="BL106" s="113"/>
      <c r="BM106" s="113"/>
    </row>
    <row r="107" spans="2:65" s="1" customFormat="1" ht="18" customHeight="1">
      <c r="B107" s="112"/>
      <c r="C107" s="113"/>
      <c r="D107" s="215" t="s">
        <v>146</v>
      </c>
      <c r="E107" s="216"/>
      <c r="F107" s="216"/>
      <c r="G107" s="113"/>
      <c r="H107" s="113"/>
      <c r="I107" s="113"/>
      <c r="J107" s="115">
        <v>0</v>
      </c>
      <c r="K107" s="113"/>
      <c r="L107" s="112"/>
      <c r="M107" s="113"/>
      <c r="N107" s="116" t="s">
        <v>39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7" t="s">
        <v>143</v>
      </c>
      <c r="AZ107" s="113"/>
      <c r="BA107" s="113"/>
      <c r="BB107" s="113"/>
      <c r="BC107" s="113"/>
      <c r="BD107" s="113"/>
      <c r="BE107" s="118">
        <f t="shared" si="0"/>
        <v>0</v>
      </c>
      <c r="BF107" s="118">
        <f t="shared" si="1"/>
        <v>0</v>
      </c>
      <c r="BG107" s="118">
        <f t="shared" si="2"/>
        <v>0</v>
      </c>
      <c r="BH107" s="118">
        <f t="shared" si="3"/>
        <v>0</v>
      </c>
      <c r="BI107" s="118">
        <f t="shared" si="4"/>
        <v>0</v>
      </c>
      <c r="BJ107" s="117" t="s">
        <v>82</v>
      </c>
      <c r="BK107" s="113"/>
      <c r="BL107" s="113"/>
      <c r="BM107" s="113"/>
    </row>
    <row r="108" spans="2:65" s="1" customFormat="1" ht="18" customHeight="1">
      <c r="B108" s="112"/>
      <c r="C108" s="113"/>
      <c r="D108" s="215" t="s">
        <v>147</v>
      </c>
      <c r="E108" s="216"/>
      <c r="F108" s="216"/>
      <c r="G108" s="113"/>
      <c r="H108" s="113"/>
      <c r="I108" s="113"/>
      <c r="J108" s="115">
        <v>0</v>
      </c>
      <c r="K108" s="113"/>
      <c r="L108" s="112"/>
      <c r="M108" s="113"/>
      <c r="N108" s="116" t="s">
        <v>39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7" t="s">
        <v>143</v>
      </c>
      <c r="AZ108" s="113"/>
      <c r="BA108" s="113"/>
      <c r="BB108" s="113"/>
      <c r="BC108" s="113"/>
      <c r="BD108" s="113"/>
      <c r="BE108" s="118">
        <f t="shared" si="0"/>
        <v>0</v>
      </c>
      <c r="BF108" s="118">
        <f t="shared" si="1"/>
        <v>0</v>
      </c>
      <c r="BG108" s="118">
        <f t="shared" si="2"/>
        <v>0</v>
      </c>
      <c r="BH108" s="118">
        <f t="shared" si="3"/>
        <v>0</v>
      </c>
      <c r="BI108" s="118">
        <f t="shared" si="4"/>
        <v>0</v>
      </c>
      <c r="BJ108" s="117" t="s">
        <v>82</v>
      </c>
      <c r="BK108" s="113"/>
      <c r="BL108" s="113"/>
      <c r="BM108" s="113"/>
    </row>
    <row r="109" spans="2:65" s="1" customFormat="1" ht="18" customHeight="1">
      <c r="B109" s="112"/>
      <c r="C109" s="113"/>
      <c r="D109" s="114" t="s">
        <v>148</v>
      </c>
      <c r="E109" s="113"/>
      <c r="F109" s="113"/>
      <c r="G109" s="113"/>
      <c r="H109" s="113"/>
      <c r="I109" s="113"/>
      <c r="J109" s="115">
        <f>ROUND(J30*T109,2)</f>
        <v>0</v>
      </c>
      <c r="K109" s="113"/>
      <c r="L109" s="112"/>
      <c r="M109" s="113"/>
      <c r="N109" s="116" t="s">
        <v>39</v>
      </c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7" t="s">
        <v>149</v>
      </c>
      <c r="AZ109" s="113"/>
      <c r="BA109" s="113"/>
      <c r="BB109" s="113"/>
      <c r="BC109" s="113"/>
      <c r="BD109" s="113"/>
      <c r="BE109" s="118">
        <f t="shared" si="0"/>
        <v>0</v>
      </c>
      <c r="BF109" s="118">
        <f t="shared" si="1"/>
        <v>0</v>
      </c>
      <c r="BG109" s="118">
        <f t="shared" si="2"/>
        <v>0</v>
      </c>
      <c r="BH109" s="118">
        <f t="shared" si="3"/>
        <v>0</v>
      </c>
      <c r="BI109" s="118">
        <f t="shared" si="4"/>
        <v>0</v>
      </c>
      <c r="BJ109" s="117" t="s">
        <v>82</v>
      </c>
      <c r="BK109" s="113"/>
      <c r="BL109" s="113"/>
      <c r="BM109" s="113"/>
    </row>
    <row r="110" spans="2:65" s="1" customFormat="1" ht="11.25">
      <c r="B110" s="28"/>
      <c r="L110" s="28"/>
    </row>
    <row r="111" spans="2:65" s="1" customFormat="1" ht="29.25" customHeight="1">
      <c r="B111" s="28"/>
      <c r="C111" s="119" t="s">
        <v>150</v>
      </c>
      <c r="D111" s="91"/>
      <c r="E111" s="91"/>
      <c r="F111" s="91"/>
      <c r="G111" s="91"/>
      <c r="H111" s="91"/>
      <c r="I111" s="91"/>
      <c r="J111" s="120">
        <f>ROUND(J96+J103,2)</f>
        <v>0</v>
      </c>
      <c r="K111" s="91"/>
      <c r="L111" s="28"/>
    </row>
    <row r="112" spans="2:65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5" customHeight="1">
      <c r="B117" s="28"/>
      <c r="C117" s="17" t="s">
        <v>151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16</v>
      </c>
      <c r="L119" s="28"/>
    </row>
    <row r="120" spans="2:12" s="1" customFormat="1" ht="16.5" customHeight="1">
      <c r="B120" s="28"/>
      <c r="E120" s="211" t="str">
        <f>E7</f>
        <v>STOMATOLOGIE A ORDINACE V OBJEKTU KD HULÍN</v>
      </c>
      <c r="F120" s="212"/>
      <c r="G120" s="212"/>
      <c r="H120" s="212"/>
      <c r="L120" s="28"/>
    </row>
    <row r="121" spans="2:12" s="1" customFormat="1" ht="12" customHeight="1">
      <c r="B121" s="28"/>
      <c r="C121" s="23" t="s">
        <v>110</v>
      </c>
      <c r="L121" s="28"/>
    </row>
    <row r="122" spans="2:12" s="1" customFormat="1" ht="16.5" customHeight="1">
      <c r="B122" s="28"/>
      <c r="E122" s="172" t="str">
        <f>E9</f>
        <v>02 - Stomatologie ZTI</v>
      </c>
      <c r="F122" s="213"/>
      <c r="G122" s="213"/>
      <c r="H122" s="213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F12</f>
        <v>HULÍN</v>
      </c>
      <c r="I124" s="23" t="s">
        <v>22</v>
      </c>
      <c r="J124" s="48" t="str">
        <f>IF(J12="","",J12)</f>
        <v>12. 3. 2025</v>
      </c>
      <c r="L124" s="28"/>
    </row>
    <row r="125" spans="2:12" s="1" customFormat="1" ht="6.95" customHeight="1">
      <c r="B125" s="28"/>
      <c r="L125" s="28"/>
    </row>
    <row r="126" spans="2:12" s="1" customFormat="1" ht="15.2" customHeight="1">
      <c r="B126" s="28"/>
      <c r="C126" s="23" t="s">
        <v>24</v>
      </c>
      <c r="F126" s="21" t="str">
        <f>E15</f>
        <v xml:space="preserve"> </v>
      </c>
      <c r="I126" s="23" t="s">
        <v>30</v>
      </c>
      <c r="J126" s="26" t="str">
        <f>E21</f>
        <v xml:space="preserve"> </v>
      </c>
      <c r="L126" s="28"/>
    </row>
    <row r="127" spans="2:12" s="1" customFormat="1" ht="15.2" customHeight="1">
      <c r="B127" s="28"/>
      <c r="C127" s="23" t="s">
        <v>28</v>
      </c>
      <c r="F127" s="21" t="str">
        <f>IF(E18="","",E18)</f>
        <v>Vyplň údaj</v>
      </c>
      <c r="I127" s="23" t="s">
        <v>32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21"/>
      <c r="C129" s="122" t="s">
        <v>152</v>
      </c>
      <c r="D129" s="123" t="s">
        <v>59</v>
      </c>
      <c r="E129" s="123" t="s">
        <v>55</v>
      </c>
      <c r="F129" s="123" t="s">
        <v>56</v>
      </c>
      <c r="G129" s="123" t="s">
        <v>153</v>
      </c>
      <c r="H129" s="123" t="s">
        <v>154</v>
      </c>
      <c r="I129" s="123" t="s">
        <v>155</v>
      </c>
      <c r="J129" s="124" t="s">
        <v>116</v>
      </c>
      <c r="K129" s="125" t="s">
        <v>156</v>
      </c>
      <c r="L129" s="121"/>
      <c r="M129" s="55" t="s">
        <v>1</v>
      </c>
      <c r="N129" s="56" t="s">
        <v>38</v>
      </c>
      <c r="O129" s="56" t="s">
        <v>157</v>
      </c>
      <c r="P129" s="56" t="s">
        <v>158</v>
      </c>
      <c r="Q129" s="56" t="s">
        <v>159</v>
      </c>
      <c r="R129" s="56" t="s">
        <v>160</v>
      </c>
      <c r="S129" s="56" t="s">
        <v>161</v>
      </c>
      <c r="T129" s="57" t="s">
        <v>162</v>
      </c>
    </row>
    <row r="130" spans="2:65" s="1" customFormat="1" ht="22.9" customHeight="1">
      <c r="B130" s="28"/>
      <c r="C130" s="60" t="s">
        <v>163</v>
      </c>
      <c r="J130" s="126">
        <f>BK130</f>
        <v>0</v>
      </c>
      <c r="L130" s="28"/>
      <c r="M130" s="58"/>
      <c r="N130" s="49"/>
      <c r="O130" s="49"/>
      <c r="P130" s="127">
        <f>P131</f>
        <v>0</v>
      </c>
      <c r="Q130" s="49"/>
      <c r="R130" s="127">
        <f>R131</f>
        <v>0.41947999999999996</v>
      </c>
      <c r="S130" s="49"/>
      <c r="T130" s="128">
        <f>T131</f>
        <v>0</v>
      </c>
      <c r="AT130" s="13" t="s">
        <v>73</v>
      </c>
      <c r="AU130" s="13" t="s">
        <v>118</v>
      </c>
      <c r="BK130" s="129">
        <f>BK131</f>
        <v>0</v>
      </c>
    </row>
    <row r="131" spans="2:65" s="11" customFormat="1" ht="25.9" customHeight="1">
      <c r="B131" s="130"/>
      <c r="D131" s="131" t="s">
        <v>73</v>
      </c>
      <c r="E131" s="132" t="s">
        <v>369</v>
      </c>
      <c r="F131" s="132" t="s">
        <v>370</v>
      </c>
      <c r="I131" s="133"/>
      <c r="J131" s="134">
        <f>BK131</f>
        <v>0</v>
      </c>
      <c r="L131" s="130"/>
      <c r="M131" s="135"/>
      <c r="P131" s="136">
        <f>P132+P150+P161</f>
        <v>0</v>
      </c>
      <c r="R131" s="136">
        <f>R132+R150+R161</f>
        <v>0.41947999999999996</v>
      </c>
      <c r="T131" s="137">
        <f>T132+T150+T161</f>
        <v>0</v>
      </c>
      <c r="AR131" s="131" t="s">
        <v>84</v>
      </c>
      <c r="AT131" s="138" t="s">
        <v>73</v>
      </c>
      <c r="AU131" s="138" t="s">
        <v>74</v>
      </c>
      <c r="AY131" s="131" t="s">
        <v>166</v>
      </c>
      <c r="BK131" s="139">
        <f>BK132+BK150+BK161</f>
        <v>0</v>
      </c>
    </row>
    <row r="132" spans="2:65" s="11" customFormat="1" ht="22.9" customHeight="1">
      <c r="B132" s="130"/>
      <c r="D132" s="131" t="s">
        <v>73</v>
      </c>
      <c r="E132" s="140" t="s">
        <v>761</v>
      </c>
      <c r="F132" s="140" t="s">
        <v>762</v>
      </c>
      <c r="I132" s="133"/>
      <c r="J132" s="141">
        <f>BK132</f>
        <v>0</v>
      </c>
      <c r="L132" s="130"/>
      <c r="M132" s="135"/>
      <c r="P132" s="136">
        <f>SUM(P133:P149)</f>
        <v>0</v>
      </c>
      <c r="R132" s="136">
        <f>SUM(R133:R149)</f>
        <v>9.7519999999999982E-2</v>
      </c>
      <c r="T132" s="137">
        <f>SUM(T133:T149)</f>
        <v>0</v>
      </c>
      <c r="AR132" s="131" t="s">
        <v>84</v>
      </c>
      <c r="AT132" s="138" t="s">
        <v>73</v>
      </c>
      <c r="AU132" s="138" t="s">
        <v>82</v>
      </c>
      <c r="AY132" s="131" t="s">
        <v>166</v>
      </c>
      <c r="BK132" s="139">
        <f>SUM(BK133:BK149)</f>
        <v>0</v>
      </c>
    </row>
    <row r="133" spans="2:65" s="1" customFormat="1" ht="16.5" customHeight="1">
      <c r="B133" s="112"/>
      <c r="C133" s="142" t="s">
        <v>82</v>
      </c>
      <c r="D133" s="142" t="s">
        <v>168</v>
      </c>
      <c r="E133" s="143" t="s">
        <v>763</v>
      </c>
      <c r="F133" s="144" t="s">
        <v>764</v>
      </c>
      <c r="G133" s="145" t="s">
        <v>187</v>
      </c>
      <c r="H133" s="146">
        <v>2</v>
      </c>
      <c r="I133" s="147"/>
      <c r="J133" s="148">
        <f t="shared" ref="J133:J149" si="5">ROUND(I133*H133,2)</f>
        <v>0</v>
      </c>
      <c r="K133" s="149"/>
      <c r="L133" s="28"/>
      <c r="M133" s="150" t="s">
        <v>1</v>
      </c>
      <c r="N133" s="111" t="s">
        <v>39</v>
      </c>
      <c r="P133" s="151">
        <f t="shared" ref="P133:P149" si="6">O133*H133</f>
        <v>0</v>
      </c>
      <c r="Q133" s="151">
        <v>1.7899999999999999E-3</v>
      </c>
      <c r="R133" s="151">
        <f t="shared" ref="R133:R149" si="7">Q133*H133</f>
        <v>3.5799999999999998E-3</v>
      </c>
      <c r="S133" s="151">
        <v>0</v>
      </c>
      <c r="T133" s="152">
        <f t="shared" ref="T133:T149" si="8">S133*H133</f>
        <v>0</v>
      </c>
      <c r="AR133" s="153" t="s">
        <v>234</v>
      </c>
      <c r="AT133" s="153" t="s">
        <v>168</v>
      </c>
      <c r="AU133" s="153" t="s">
        <v>84</v>
      </c>
      <c r="AY133" s="13" t="s">
        <v>166</v>
      </c>
      <c r="BE133" s="154">
        <f t="shared" ref="BE133:BE149" si="9">IF(N133="základní",J133,0)</f>
        <v>0</v>
      </c>
      <c r="BF133" s="154">
        <f t="shared" ref="BF133:BF149" si="10">IF(N133="snížená",J133,0)</f>
        <v>0</v>
      </c>
      <c r="BG133" s="154">
        <f t="shared" ref="BG133:BG149" si="11">IF(N133="zákl. přenesená",J133,0)</f>
        <v>0</v>
      </c>
      <c r="BH133" s="154">
        <f t="shared" ref="BH133:BH149" si="12">IF(N133="sníž. přenesená",J133,0)</f>
        <v>0</v>
      </c>
      <c r="BI133" s="154">
        <f t="shared" ref="BI133:BI149" si="13">IF(N133="nulová",J133,0)</f>
        <v>0</v>
      </c>
      <c r="BJ133" s="13" t="s">
        <v>82</v>
      </c>
      <c r="BK133" s="154">
        <f t="shared" ref="BK133:BK149" si="14">ROUND(I133*H133,2)</f>
        <v>0</v>
      </c>
      <c r="BL133" s="13" t="s">
        <v>234</v>
      </c>
      <c r="BM133" s="153" t="s">
        <v>765</v>
      </c>
    </row>
    <row r="134" spans="2:65" s="1" customFormat="1" ht="16.5" customHeight="1">
      <c r="B134" s="112"/>
      <c r="C134" s="142" t="s">
        <v>292</v>
      </c>
      <c r="D134" s="142" t="s">
        <v>168</v>
      </c>
      <c r="E134" s="143" t="s">
        <v>766</v>
      </c>
      <c r="F134" s="144" t="s">
        <v>767</v>
      </c>
      <c r="G134" s="145" t="s">
        <v>295</v>
      </c>
      <c r="H134" s="146">
        <v>3</v>
      </c>
      <c r="I134" s="147"/>
      <c r="J134" s="148">
        <f t="shared" si="5"/>
        <v>0</v>
      </c>
      <c r="K134" s="149"/>
      <c r="L134" s="28"/>
      <c r="M134" s="150" t="s">
        <v>1</v>
      </c>
      <c r="N134" s="111" t="s">
        <v>39</v>
      </c>
      <c r="P134" s="151">
        <f t="shared" si="6"/>
        <v>0</v>
      </c>
      <c r="Q134" s="151">
        <v>7.3999999999999999E-4</v>
      </c>
      <c r="R134" s="151">
        <f t="shared" si="7"/>
        <v>2.2199999999999998E-3</v>
      </c>
      <c r="S134" s="151">
        <v>0</v>
      </c>
      <c r="T134" s="152">
        <f t="shared" si="8"/>
        <v>0</v>
      </c>
      <c r="AR134" s="153" t="s">
        <v>234</v>
      </c>
      <c r="AT134" s="153" t="s">
        <v>168</v>
      </c>
      <c r="AU134" s="153" t="s">
        <v>84</v>
      </c>
      <c r="AY134" s="13" t="s">
        <v>166</v>
      </c>
      <c r="BE134" s="154">
        <f t="shared" si="9"/>
        <v>0</v>
      </c>
      <c r="BF134" s="154">
        <f t="shared" si="10"/>
        <v>0</v>
      </c>
      <c r="BG134" s="154">
        <f t="shared" si="11"/>
        <v>0</v>
      </c>
      <c r="BH134" s="154">
        <f t="shared" si="12"/>
        <v>0</v>
      </c>
      <c r="BI134" s="154">
        <f t="shared" si="13"/>
        <v>0</v>
      </c>
      <c r="BJ134" s="13" t="s">
        <v>82</v>
      </c>
      <c r="BK134" s="154">
        <f t="shared" si="14"/>
        <v>0</v>
      </c>
      <c r="BL134" s="13" t="s">
        <v>234</v>
      </c>
      <c r="BM134" s="153" t="s">
        <v>768</v>
      </c>
    </row>
    <row r="135" spans="2:65" s="1" customFormat="1" ht="16.5" customHeight="1">
      <c r="B135" s="112"/>
      <c r="C135" s="142" t="s">
        <v>297</v>
      </c>
      <c r="D135" s="142" t="s">
        <v>168</v>
      </c>
      <c r="E135" s="143" t="s">
        <v>769</v>
      </c>
      <c r="F135" s="144" t="s">
        <v>770</v>
      </c>
      <c r="G135" s="145" t="s">
        <v>295</v>
      </c>
      <c r="H135" s="146">
        <v>4</v>
      </c>
      <c r="I135" s="147"/>
      <c r="J135" s="148">
        <f t="shared" si="5"/>
        <v>0</v>
      </c>
      <c r="K135" s="149"/>
      <c r="L135" s="28"/>
      <c r="M135" s="150" t="s">
        <v>1</v>
      </c>
      <c r="N135" s="111" t="s">
        <v>39</v>
      </c>
      <c r="P135" s="151">
        <f t="shared" si="6"/>
        <v>0</v>
      </c>
      <c r="Q135" s="151">
        <v>1.9599999999999999E-3</v>
      </c>
      <c r="R135" s="151">
        <f t="shared" si="7"/>
        <v>7.8399999999999997E-3</v>
      </c>
      <c r="S135" s="151">
        <v>0</v>
      </c>
      <c r="T135" s="152">
        <f t="shared" si="8"/>
        <v>0</v>
      </c>
      <c r="AR135" s="153" t="s">
        <v>234</v>
      </c>
      <c r="AT135" s="153" t="s">
        <v>168</v>
      </c>
      <c r="AU135" s="153" t="s">
        <v>84</v>
      </c>
      <c r="AY135" s="13" t="s">
        <v>166</v>
      </c>
      <c r="BE135" s="154">
        <f t="shared" si="9"/>
        <v>0</v>
      </c>
      <c r="BF135" s="154">
        <f t="shared" si="10"/>
        <v>0</v>
      </c>
      <c r="BG135" s="154">
        <f t="shared" si="11"/>
        <v>0</v>
      </c>
      <c r="BH135" s="154">
        <f t="shared" si="12"/>
        <v>0</v>
      </c>
      <c r="BI135" s="154">
        <f t="shared" si="13"/>
        <v>0</v>
      </c>
      <c r="BJ135" s="13" t="s">
        <v>82</v>
      </c>
      <c r="BK135" s="154">
        <f t="shared" si="14"/>
        <v>0</v>
      </c>
      <c r="BL135" s="13" t="s">
        <v>234</v>
      </c>
      <c r="BM135" s="153" t="s">
        <v>771</v>
      </c>
    </row>
    <row r="136" spans="2:65" s="1" customFormat="1" ht="16.5" customHeight="1">
      <c r="B136" s="112"/>
      <c r="C136" s="142" t="s">
        <v>288</v>
      </c>
      <c r="D136" s="142" t="s">
        <v>168</v>
      </c>
      <c r="E136" s="143" t="s">
        <v>772</v>
      </c>
      <c r="F136" s="144" t="s">
        <v>773</v>
      </c>
      <c r="G136" s="145" t="s">
        <v>295</v>
      </c>
      <c r="H136" s="146">
        <v>12</v>
      </c>
      <c r="I136" s="147"/>
      <c r="J136" s="148">
        <f t="shared" si="5"/>
        <v>0</v>
      </c>
      <c r="K136" s="149"/>
      <c r="L136" s="28"/>
      <c r="M136" s="150" t="s">
        <v>1</v>
      </c>
      <c r="N136" s="111" t="s">
        <v>39</v>
      </c>
      <c r="P136" s="151">
        <f t="shared" si="6"/>
        <v>0</v>
      </c>
      <c r="Q136" s="151">
        <v>3.31E-3</v>
      </c>
      <c r="R136" s="151">
        <f t="shared" si="7"/>
        <v>3.9719999999999998E-2</v>
      </c>
      <c r="S136" s="151">
        <v>0</v>
      </c>
      <c r="T136" s="152">
        <f t="shared" si="8"/>
        <v>0</v>
      </c>
      <c r="AR136" s="153" t="s">
        <v>234</v>
      </c>
      <c r="AT136" s="153" t="s">
        <v>168</v>
      </c>
      <c r="AU136" s="153" t="s">
        <v>84</v>
      </c>
      <c r="AY136" s="13" t="s">
        <v>166</v>
      </c>
      <c r="BE136" s="154">
        <f t="shared" si="9"/>
        <v>0</v>
      </c>
      <c r="BF136" s="154">
        <f t="shared" si="10"/>
        <v>0</v>
      </c>
      <c r="BG136" s="154">
        <f t="shared" si="11"/>
        <v>0</v>
      </c>
      <c r="BH136" s="154">
        <f t="shared" si="12"/>
        <v>0</v>
      </c>
      <c r="BI136" s="154">
        <f t="shared" si="13"/>
        <v>0</v>
      </c>
      <c r="BJ136" s="13" t="s">
        <v>82</v>
      </c>
      <c r="BK136" s="154">
        <f t="shared" si="14"/>
        <v>0</v>
      </c>
      <c r="BL136" s="13" t="s">
        <v>234</v>
      </c>
      <c r="BM136" s="153" t="s">
        <v>774</v>
      </c>
    </row>
    <row r="137" spans="2:65" s="1" customFormat="1" ht="16.5" customHeight="1">
      <c r="B137" s="112"/>
      <c r="C137" s="142" t="s">
        <v>284</v>
      </c>
      <c r="D137" s="142" t="s">
        <v>168</v>
      </c>
      <c r="E137" s="143" t="s">
        <v>775</v>
      </c>
      <c r="F137" s="144" t="s">
        <v>776</v>
      </c>
      <c r="G137" s="145" t="s">
        <v>295</v>
      </c>
      <c r="H137" s="146">
        <v>8</v>
      </c>
      <c r="I137" s="147"/>
      <c r="J137" s="148">
        <f t="shared" si="5"/>
        <v>0</v>
      </c>
      <c r="K137" s="149"/>
      <c r="L137" s="28"/>
      <c r="M137" s="150" t="s">
        <v>1</v>
      </c>
      <c r="N137" s="111" t="s">
        <v>39</v>
      </c>
      <c r="P137" s="151">
        <f t="shared" si="6"/>
        <v>0</v>
      </c>
      <c r="Q137" s="151">
        <v>7.2999999999999996E-4</v>
      </c>
      <c r="R137" s="151">
        <f t="shared" si="7"/>
        <v>5.8399999999999997E-3</v>
      </c>
      <c r="S137" s="151">
        <v>0</v>
      </c>
      <c r="T137" s="152">
        <f t="shared" si="8"/>
        <v>0</v>
      </c>
      <c r="AR137" s="153" t="s">
        <v>234</v>
      </c>
      <c r="AT137" s="153" t="s">
        <v>168</v>
      </c>
      <c r="AU137" s="153" t="s">
        <v>84</v>
      </c>
      <c r="AY137" s="13" t="s">
        <v>166</v>
      </c>
      <c r="BE137" s="154">
        <f t="shared" si="9"/>
        <v>0</v>
      </c>
      <c r="BF137" s="154">
        <f t="shared" si="10"/>
        <v>0</v>
      </c>
      <c r="BG137" s="154">
        <f t="shared" si="11"/>
        <v>0</v>
      </c>
      <c r="BH137" s="154">
        <f t="shared" si="12"/>
        <v>0</v>
      </c>
      <c r="BI137" s="154">
        <f t="shared" si="13"/>
        <v>0</v>
      </c>
      <c r="BJ137" s="13" t="s">
        <v>82</v>
      </c>
      <c r="BK137" s="154">
        <f t="shared" si="14"/>
        <v>0</v>
      </c>
      <c r="BL137" s="13" t="s">
        <v>234</v>
      </c>
      <c r="BM137" s="153" t="s">
        <v>777</v>
      </c>
    </row>
    <row r="138" spans="2:65" s="1" customFormat="1" ht="16.5" customHeight="1">
      <c r="B138" s="112"/>
      <c r="C138" s="142" t="s">
        <v>280</v>
      </c>
      <c r="D138" s="142" t="s">
        <v>168</v>
      </c>
      <c r="E138" s="143" t="s">
        <v>778</v>
      </c>
      <c r="F138" s="144" t="s">
        <v>779</v>
      </c>
      <c r="G138" s="145" t="s">
        <v>295</v>
      </c>
      <c r="H138" s="146">
        <v>8</v>
      </c>
      <c r="I138" s="147"/>
      <c r="J138" s="148">
        <f t="shared" si="5"/>
        <v>0</v>
      </c>
      <c r="K138" s="149"/>
      <c r="L138" s="28"/>
      <c r="M138" s="150" t="s">
        <v>1</v>
      </c>
      <c r="N138" s="111" t="s">
        <v>39</v>
      </c>
      <c r="P138" s="151">
        <f t="shared" si="6"/>
        <v>0</v>
      </c>
      <c r="Q138" s="151">
        <v>1.57E-3</v>
      </c>
      <c r="R138" s="151">
        <f t="shared" si="7"/>
        <v>1.256E-2</v>
      </c>
      <c r="S138" s="151">
        <v>0</v>
      </c>
      <c r="T138" s="152">
        <f t="shared" si="8"/>
        <v>0</v>
      </c>
      <c r="AR138" s="153" t="s">
        <v>234</v>
      </c>
      <c r="AT138" s="153" t="s">
        <v>168</v>
      </c>
      <c r="AU138" s="153" t="s">
        <v>84</v>
      </c>
      <c r="AY138" s="13" t="s">
        <v>166</v>
      </c>
      <c r="BE138" s="154">
        <f t="shared" si="9"/>
        <v>0</v>
      </c>
      <c r="BF138" s="154">
        <f t="shared" si="10"/>
        <v>0</v>
      </c>
      <c r="BG138" s="154">
        <f t="shared" si="11"/>
        <v>0</v>
      </c>
      <c r="BH138" s="154">
        <f t="shared" si="12"/>
        <v>0</v>
      </c>
      <c r="BI138" s="154">
        <f t="shared" si="13"/>
        <v>0</v>
      </c>
      <c r="BJ138" s="13" t="s">
        <v>82</v>
      </c>
      <c r="BK138" s="154">
        <f t="shared" si="14"/>
        <v>0</v>
      </c>
      <c r="BL138" s="13" t="s">
        <v>234</v>
      </c>
      <c r="BM138" s="153" t="s">
        <v>780</v>
      </c>
    </row>
    <row r="139" spans="2:65" s="1" customFormat="1" ht="16.5" customHeight="1">
      <c r="B139" s="112"/>
      <c r="C139" s="142" t="s">
        <v>84</v>
      </c>
      <c r="D139" s="142" t="s">
        <v>168</v>
      </c>
      <c r="E139" s="143" t="s">
        <v>781</v>
      </c>
      <c r="F139" s="144" t="s">
        <v>782</v>
      </c>
      <c r="G139" s="145" t="s">
        <v>295</v>
      </c>
      <c r="H139" s="146">
        <v>15</v>
      </c>
      <c r="I139" s="147"/>
      <c r="J139" s="148">
        <f t="shared" si="5"/>
        <v>0</v>
      </c>
      <c r="K139" s="149"/>
      <c r="L139" s="28"/>
      <c r="M139" s="150" t="s">
        <v>1</v>
      </c>
      <c r="N139" s="111" t="s">
        <v>39</v>
      </c>
      <c r="P139" s="151">
        <f t="shared" si="6"/>
        <v>0</v>
      </c>
      <c r="Q139" s="151">
        <v>4.6999999999999999E-4</v>
      </c>
      <c r="R139" s="151">
        <f t="shared" si="7"/>
        <v>7.0499999999999998E-3</v>
      </c>
      <c r="S139" s="151">
        <v>0</v>
      </c>
      <c r="T139" s="152">
        <f t="shared" si="8"/>
        <v>0</v>
      </c>
      <c r="AR139" s="153" t="s">
        <v>234</v>
      </c>
      <c r="AT139" s="153" t="s">
        <v>168</v>
      </c>
      <c r="AU139" s="153" t="s">
        <v>84</v>
      </c>
      <c r="AY139" s="13" t="s">
        <v>166</v>
      </c>
      <c r="BE139" s="154">
        <f t="shared" si="9"/>
        <v>0</v>
      </c>
      <c r="BF139" s="154">
        <f t="shared" si="10"/>
        <v>0</v>
      </c>
      <c r="BG139" s="154">
        <f t="shared" si="11"/>
        <v>0</v>
      </c>
      <c r="BH139" s="154">
        <f t="shared" si="12"/>
        <v>0</v>
      </c>
      <c r="BI139" s="154">
        <f t="shared" si="13"/>
        <v>0</v>
      </c>
      <c r="BJ139" s="13" t="s">
        <v>82</v>
      </c>
      <c r="BK139" s="154">
        <f t="shared" si="14"/>
        <v>0</v>
      </c>
      <c r="BL139" s="13" t="s">
        <v>234</v>
      </c>
      <c r="BM139" s="153" t="s">
        <v>783</v>
      </c>
    </row>
    <row r="140" spans="2:65" s="1" customFormat="1" ht="16.5" customHeight="1">
      <c r="B140" s="112"/>
      <c r="C140" s="142" t="s">
        <v>180</v>
      </c>
      <c r="D140" s="142" t="s">
        <v>168</v>
      </c>
      <c r="E140" s="143" t="s">
        <v>784</v>
      </c>
      <c r="F140" s="144" t="s">
        <v>785</v>
      </c>
      <c r="G140" s="145" t="s">
        <v>295</v>
      </c>
      <c r="H140" s="146">
        <v>2</v>
      </c>
      <c r="I140" s="147"/>
      <c r="J140" s="148">
        <f t="shared" si="5"/>
        <v>0</v>
      </c>
      <c r="K140" s="149"/>
      <c r="L140" s="28"/>
      <c r="M140" s="150" t="s">
        <v>1</v>
      </c>
      <c r="N140" s="111" t="s">
        <v>39</v>
      </c>
      <c r="P140" s="151">
        <f t="shared" si="6"/>
        <v>0</v>
      </c>
      <c r="Q140" s="151">
        <v>7.2999999999999996E-4</v>
      </c>
      <c r="R140" s="151">
        <f t="shared" si="7"/>
        <v>1.4599999999999999E-3</v>
      </c>
      <c r="S140" s="151">
        <v>0</v>
      </c>
      <c r="T140" s="152">
        <f t="shared" si="8"/>
        <v>0</v>
      </c>
      <c r="AR140" s="153" t="s">
        <v>234</v>
      </c>
      <c r="AT140" s="153" t="s">
        <v>168</v>
      </c>
      <c r="AU140" s="153" t="s">
        <v>84</v>
      </c>
      <c r="AY140" s="13" t="s">
        <v>166</v>
      </c>
      <c r="BE140" s="154">
        <f t="shared" si="9"/>
        <v>0</v>
      </c>
      <c r="BF140" s="154">
        <f t="shared" si="10"/>
        <v>0</v>
      </c>
      <c r="BG140" s="154">
        <f t="shared" si="11"/>
        <v>0</v>
      </c>
      <c r="BH140" s="154">
        <f t="shared" si="12"/>
        <v>0</v>
      </c>
      <c r="BI140" s="154">
        <f t="shared" si="13"/>
        <v>0</v>
      </c>
      <c r="BJ140" s="13" t="s">
        <v>82</v>
      </c>
      <c r="BK140" s="154">
        <f t="shared" si="14"/>
        <v>0</v>
      </c>
      <c r="BL140" s="13" t="s">
        <v>234</v>
      </c>
      <c r="BM140" s="153" t="s">
        <v>786</v>
      </c>
    </row>
    <row r="141" spans="2:65" s="1" customFormat="1" ht="16.5" customHeight="1">
      <c r="B141" s="112"/>
      <c r="C141" s="142" t="s">
        <v>172</v>
      </c>
      <c r="D141" s="142" t="s">
        <v>168</v>
      </c>
      <c r="E141" s="143" t="s">
        <v>787</v>
      </c>
      <c r="F141" s="144" t="s">
        <v>788</v>
      </c>
      <c r="G141" s="145" t="s">
        <v>295</v>
      </c>
      <c r="H141" s="146">
        <v>1</v>
      </c>
      <c r="I141" s="147"/>
      <c r="J141" s="148">
        <f t="shared" si="5"/>
        <v>0</v>
      </c>
      <c r="K141" s="149"/>
      <c r="L141" s="28"/>
      <c r="M141" s="150" t="s">
        <v>1</v>
      </c>
      <c r="N141" s="111" t="s">
        <v>39</v>
      </c>
      <c r="P141" s="151">
        <f t="shared" si="6"/>
        <v>0</v>
      </c>
      <c r="Q141" s="151">
        <v>1.57E-3</v>
      </c>
      <c r="R141" s="151">
        <f t="shared" si="7"/>
        <v>1.57E-3</v>
      </c>
      <c r="S141" s="151">
        <v>0</v>
      </c>
      <c r="T141" s="152">
        <f t="shared" si="8"/>
        <v>0</v>
      </c>
      <c r="AR141" s="153" t="s">
        <v>234</v>
      </c>
      <c r="AT141" s="153" t="s">
        <v>168</v>
      </c>
      <c r="AU141" s="153" t="s">
        <v>84</v>
      </c>
      <c r="AY141" s="13" t="s">
        <v>166</v>
      </c>
      <c r="BE141" s="154">
        <f t="shared" si="9"/>
        <v>0</v>
      </c>
      <c r="BF141" s="154">
        <f t="shared" si="10"/>
        <v>0</v>
      </c>
      <c r="BG141" s="154">
        <f t="shared" si="11"/>
        <v>0</v>
      </c>
      <c r="BH141" s="154">
        <f t="shared" si="12"/>
        <v>0</v>
      </c>
      <c r="BI141" s="154">
        <f t="shared" si="13"/>
        <v>0</v>
      </c>
      <c r="BJ141" s="13" t="s">
        <v>82</v>
      </c>
      <c r="BK141" s="154">
        <f t="shared" si="14"/>
        <v>0</v>
      </c>
      <c r="BL141" s="13" t="s">
        <v>234</v>
      </c>
      <c r="BM141" s="153" t="s">
        <v>789</v>
      </c>
    </row>
    <row r="142" spans="2:65" s="1" customFormat="1" ht="24.2" customHeight="1">
      <c r="B142" s="112"/>
      <c r="C142" s="142" t="s">
        <v>189</v>
      </c>
      <c r="D142" s="142" t="s">
        <v>168</v>
      </c>
      <c r="E142" s="143" t="s">
        <v>790</v>
      </c>
      <c r="F142" s="144" t="s">
        <v>791</v>
      </c>
      <c r="G142" s="145" t="s">
        <v>295</v>
      </c>
      <c r="H142" s="146">
        <v>17</v>
      </c>
      <c r="I142" s="147"/>
      <c r="J142" s="148">
        <f t="shared" si="5"/>
        <v>0</v>
      </c>
      <c r="K142" s="149"/>
      <c r="L142" s="28"/>
      <c r="M142" s="150" t="s">
        <v>1</v>
      </c>
      <c r="N142" s="111" t="s">
        <v>39</v>
      </c>
      <c r="P142" s="151">
        <f t="shared" si="6"/>
        <v>0</v>
      </c>
      <c r="Q142" s="151">
        <v>8.5999999999999998E-4</v>
      </c>
      <c r="R142" s="151">
        <f t="shared" si="7"/>
        <v>1.4619999999999999E-2</v>
      </c>
      <c r="S142" s="151">
        <v>0</v>
      </c>
      <c r="T142" s="152">
        <f t="shared" si="8"/>
        <v>0</v>
      </c>
      <c r="AR142" s="153" t="s">
        <v>234</v>
      </c>
      <c r="AT142" s="153" t="s">
        <v>168</v>
      </c>
      <c r="AU142" s="153" t="s">
        <v>84</v>
      </c>
      <c r="AY142" s="13" t="s">
        <v>166</v>
      </c>
      <c r="BE142" s="154">
        <f t="shared" si="9"/>
        <v>0</v>
      </c>
      <c r="BF142" s="154">
        <f t="shared" si="10"/>
        <v>0</v>
      </c>
      <c r="BG142" s="154">
        <f t="shared" si="11"/>
        <v>0</v>
      </c>
      <c r="BH142" s="154">
        <f t="shared" si="12"/>
        <v>0</v>
      </c>
      <c r="BI142" s="154">
        <f t="shared" si="13"/>
        <v>0</v>
      </c>
      <c r="BJ142" s="13" t="s">
        <v>82</v>
      </c>
      <c r="BK142" s="154">
        <f t="shared" si="14"/>
        <v>0</v>
      </c>
      <c r="BL142" s="13" t="s">
        <v>234</v>
      </c>
      <c r="BM142" s="153" t="s">
        <v>792</v>
      </c>
    </row>
    <row r="143" spans="2:65" s="1" customFormat="1" ht="24.2" customHeight="1">
      <c r="B143" s="112"/>
      <c r="C143" s="142" t="s">
        <v>193</v>
      </c>
      <c r="D143" s="142" t="s">
        <v>168</v>
      </c>
      <c r="E143" s="143" t="s">
        <v>793</v>
      </c>
      <c r="F143" s="144" t="s">
        <v>794</v>
      </c>
      <c r="G143" s="145" t="s">
        <v>295</v>
      </c>
      <c r="H143" s="146">
        <v>0</v>
      </c>
      <c r="I143" s="147"/>
      <c r="J143" s="148">
        <f t="shared" si="5"/>
        <v>0</v>
      </c>
      <c r="K143" s="149"/>
      <c r="L143" s="28"/>
      <c r="M143" s="150" t="s">
        <v>1</v>
      </c>
      <c r="N143" s="111" t="s">
        <v>39</v>
      </c>
      <c r="P143" s="151">
        <f t="shared" si="6"/>
        <v>0</v>
      </c>
      <c r="Q143" s="151">
        <v>3.8000000000000002E-4</v>
      </c>
      <c r="R143" s="151">
        <f t="shared" si="7"/>
        <v>0</v>
      </c>
      <c r="S143" s="151">
        <v>0</v>
      </c>
      <c r="T143" s="152">
        <f t="shared" si="8"/>
        <v>0</v>
      </c>
      <c r="AR143" s="153" t="s">
        <v>234</v>
      </c>
      <c r="AT143" s="153" t="s">
        <v>168</v>
      </c>
      <c r="AU143" s="153" t="s">
        <v>84</v>
      </c>
      <c r="AY143" s="13" t="s">
        <v>166</v>
      </c>
      <c r="BE143" s="154">
        <f t="shared" si="9"/>
        <v>0</v>
      </c>
      <c r="BF143" s="154">
        <f t="shared" si="10"/>
        <v>0</v>
      </c>
      <c r="BG143" s="154">
        <f t="shared" si="11"/>
        <v>0</v>
      </c>
      <c r="BH143" s="154">
        <f t="shared" si="12"/>
        <v>0</v>
      </c>
      <c r="BI143" s="154">
        <f t="shared" si="13"/>
        <v>0</v>
      </c>
      <c r="BJ143" s="13" t="s">
        <v>82</v>
      </c>
      <c r="BK143" s="154">
        <f t="shared" si="14"/>
        <v>0</v>
      </c>
      <c r="BL143" s="13" t="s">
        <v>234</v>
      </c>
      <c r="BM143" s="153" t="s">
        <v>795</v>
      </c>
    </row>
    <row r="144" spans="2:65" s="1" customFormat="1" ht="16.5" customHeight="1">
      <c r="B144" s="112"/>
      <c r="C144" s="142" t="s">
        <v>199</v>
      </c>
      <c r="D144" s="142" t="s">
        <v>168</v>
      </c>
      <c r="E144" s="143" t="s">
        <v>796</v>
      </c>
      <c r="F144" s="144" t="s">
        <v>797</v>
      </c>
      <c r="G144" s="145" t="s">
        <v>187</v>
      </c>
      <c r="H144" s="146">
        <v>9</v>
      </c>
      <c r="I144" s="147"/>
      <c r="J144" s="148">
        <f t="shared" si="5"/>
        <v>0</v>
      </c>
      <c r="K144" s="149"/>
      <c r="L144" s="28"/>
      <c r="M144" s="150" t="s">
        <v>1</v>
      </c>
      <c r="N144" s="111" t="s">
        <v>39</v>
      </c>
      <c r="P144" s="151">
        <f t="shared" si="6"/>
        <v>0</v>
      </c>
      <c r="Q144" s="151">
        <v>0</v>
      </c>
      <c r="R144" s="151">
        <f t="shared" si="7"/>
        <v>0</v>
      </c>
      <c r="S144" s="151">
        <v>0</v>
      </c>
      <c r="T144" s="152">
        <f t="shared" si="8"/>
        <v>0</v>
      </c>
      <c r="AR144" s="153" t="s">
        <v>234</v>
      </c>
      <c r="AT144" s="153" t="s">
        <v>168</v>
      </c>
      <c r="AU144" s="153" t="s">
        <v>84</v>
      </c>
      <c r="AY144" s="13" t="s">
        <v>166</v>
      </c>
      <c r="BE144" s="154">
        <f t="shared" si="9"/>
        <v>0</v>
      </c>
      <c r="BF144" s="154">
        <f t="shared" si="10"/>
        <v>0</v>
      </c>
      <c r="BG144" s="154">
        <f t="shared" si="11"/>
        <v>0</v>
      </c>
      <c r="BH144" s="154">
        <f t="shared" si="12"/>
        <v>0</v>
      </c>
      <c r="BI144" s="154">
        <f t="shared" si="13"/>
        <v>0</v>
      </c>
      <c r="BJ144" s="13" t="s">
        <v>82</v>
      </c>
      <c r="BK144" s="154">
        <f t="shared" si="14"/>
        <v>0</v>
      </c>
      <c r="BL144" s="13" t="s">
        <v>234</v>
      </c>
      <c r="BM144" s="153" t="s">
        <v>798</v>
      </c>
    </row>
    <row r="145" spans="2:65" s="1" customFormat="1" ht="16.5" customHeight="1">
      <c r="B145" s="112"/>
      <c r="C145" s="142" t="s">
        <v>301</v>
      </c>
      <c r="D145" s="142" t="s">
        <v>168</v>
      </c>
      <c r="E145" s="143" t="s">
        <v>799</v>
      </c>
      <c r="F145" s="144" t="s">
        <v>800</v>
      </c>
      <c r="G145" s="145" t="s">
        <v>187</v>
      </c>
      <c r="H145" s="146">
        <v>1</v>
      </c>
      <c r="I145" s="147"/>
      <c r="J145" s="148">
        <f t="shared" si="5"/>
        <v>0</v>
      </c>
      <c r="K145" s="149"/>
      <c r="L145" s="28"/>
      <c r="M145" s="150" t="s">
        <v>1</v>
      </c>
      <c r="N145" s="111" t="s">
        <v>39</v>
      </c>
      <c r="P145" s="151">
        <f t="shared" si="6"/>
        <v>0</v>
      </c>
      <c r="Q145" s="151">
        <v>1.6000000000000001E-4</v>
      </c>
      <c r="R145" s="151">
        <f t="shared" si="7"/>
        <v>1.6000000000000001E-4</v>
      </c>
      <c r="S145" s="151">
        <v>0</v>
      </c>
      <c r="T145" s="152">
        <f t="shared" si="8"/>
        <v>0</v>
      </c>
      <c r="AR145" s="153" t="s">
        <v>234</v>
      </c>
      <c r="AT145" s="153" t="s">
        <v>168</v>
      </c>
      <c r="AU145" s="153" t="s">
        <v>84</v>
      </c>
      <c r="AY145" s="13" t="s">
        <v>166</v>
      </c>
      <c r="BE145" s="154">
        <f t="shared" si="9"/>
        <v>0</v>
      </c>
      <c r="BF145" s="154">
        <f t="shared" si="10"/>
        <v>0</v>
      </c>
      <c r="BG145" s="154">
        <f t="shared" si="11"/>
        <v>0</v>
      </c>
      <c r="BH145" s="154">
        <f t="shared" si="12"/>
        <v>0</v>
      </c>
      <c r="BI145" s="154">
        <f t="shared" si="13"/>
        <v>0</v>
      </c>
      <c r="BJ145" s="13" t="s">
        <v>82</v>
      </c>
      <c r="BK145" s="154">
        <f t="shared" si="14"/>
        <v>0</v>
      </c>
      <c r="BL145" s="13" t="s">
        <v>234</v>
      </c>
      <c r="BM145" s="153" t="s">
        <v>801</v>
      </c>
    </row>
    <row r="146" spans="2:65" s="1" customFormat="1" ht="16.5" customHeight="1">
      <c r="B146" s="112"/>
      <c r="C146" s="142" t="s">
        <v>305</v>
      </c>
      <c r="D146" s="142" t="s">
        <v>168</v>
      </c>
      <c r="E146" s="143" t="s">
        <v>802</v>
      </c>
      <c r="F146" s="144" t="s">
        <v>803</v>
      </c>
      <c r="G146" s="145" t="s">
        <v>187</v>
      </c>
      <c r="H146" s="146">
        <v>1</v>
      </c>
      <c r="I146" s="147"/>
      <c r="J146" s="148">
        <f t="shared" si="5"/>
        <v>0</v>
      </c>
      <c r="K146" s="149"/>
      <c r="L146" s="28"/>
      <c r="M146" s="150" t="s">
        <v>1</v>
      </c>
      <c r="N146" s="111" t="s">
        <v>39</v>
      </c>
      <c r="P146" s="151">
        <f t="shared" si="6"/>
        <v>0</v>
      </c>
      <c r="Q146" s="151">
        <v>2.9E-4</v>
      </c>
      <c r="R146" s="151">
        <f t="shared" si="7"/>
        <v>2.9E-4</v>
      </c>
      <c r="S146" s="151">
        <v>0</v>
      </c>
      <c r="T146" s="152">
        <f t="shared" si="8"/>
        <v>0</v>
      </c>
      <c r="AR146" s="153" t="s">
        <v>234</v>
      </c>
      <c r="AT146" s="153" t="s">
        <v>168</v>
      </c>
      <c r="AU146" s="153" t="s">
        <v>84</v>
      </c>
      <c r="AY146" s="13" t="s">
        <v>166</v>
      </c>
      <c r="BE146" s="154">
        <f t="shared" si="9"/>
        <v>0</v>
      </c>
      <c r="BF146" s="154">
        <f t="shared" si="10"/>
        <v>0</v>
      </c>
      <c r="BG146" s="154">
        <f t="shared" si="11"/>
        <v>0</v>
      </c>
      <c r="BH146" s="154">
        <f t="shared" si="12"/>
        <v>0</v>
      </c>
      <c r="BI146" s="154">
        <f t="shared" si="13"/>
        <v>0</v>
      </c>
      <c r="BJ146" s="13" t="s">
        <v>82</v>
      </c>
      <c r="BK146" s="154">
        <f t="shared" si="14"/>
        <v>0</v>
      </c>
      <c r="BL146" s="13" t="s">
        <v>234</v>
      </c>
      <c r="BM146" s="153" t="s">
        <v>804</v>
      </c>
    </row>
    <row r="147" spans="2:65" s="1" customFormat="1" ht="16.5" customHeight="1">
      <c r="B147" s="112"/>
      <c r="C147" s="142" t="s">
        <v>178</v>
      </c>
      <c r="D147" s="142" t="s">
        <v>168</v>
      </c>
      <c r="E147" s="143" t="s">
        <v>805</v>
      </c>
      <c r="F147" s="144" t="s">
        <v>806</v>
      </c>
      <c r="G147" s="145" t="s">
        <v>251</v>
      </c>
      <c r="H147" s="146">
        <v>3</v>
      </c>
      <c r="I147" s="147"/>
      <c r="J147" s="148">
        <f t="shared" si="5"/>
        <v>0</v>
      </c>
      <c r="K147" s="149"/>
      <c r="L147" s="28"/>
      <c r="M147" s="150" t="s">
        <v>1</v>
      </c>
      <c r="N147" s="111" t="s">
        <v>39</v>
      </c>
      <c r="P147" s="151">
        <f t="shared" si="6"/>
        <v>0</v>
      </c>
      <c r="Q147" s="151">
        <v>0</v>
      </c>
      <c r="R147" s="151">
        <f t="shared" si="7"/>
        <v>0</v>
      </c>
      <c r="S147" s="151">
        <v>0</v>
      </c>
      <c r="T147" s="152">
        <f t="shared" si="8"/>
        <v>0</v>
      </c>
      <c r="AR147" s="153" t="s">
        <v>234</v>
      </c>
      <c r="AT147" s="153" t="s">
        <v>168</v>
      </c>
      <c r="AU147" s="153" t="s">
        <v>84</v>
      </c>
      <c r="AY147" s="13" t="s">
        <v>166</v>
      </c>
      <c r="BE147" s="154">
        <f t="shared" si="9"/>
        <v>0</v>
      </c>
      <c r="BF147" s="154">
        <f t="shared" si="10"/>
        <v>0</v>
      </c>
      <c r="BG147" s="154">
        <f t="shared" si="11"/>
        <v>0</v>
      </c>
      <c r="BH147" s="154">
        <f t="shared" si="12"/>
        <v>0</v>
      </c>
      <c r="BI147" s="154">
        <f t="shared" si="13"/>
        <v>0</v>
      </c>
      <c r="BJ147" s="13" t="s">
        <v>82</v>
      </c>
      <c r="BK147" s="154">
        <f t="shared" si="14"/>
        <v>0</v>
      </c>
      <c r="BL147" s="13" t="s">
        <v>234</v>
      </c>
      <c r="BM147" s="153" t="s">
        <v>807</v>
      </c>
    </row>
    <row r="148" spans="2:65" s="1" customFormat="1" ht="24.2" customHeight="1">
      <c r="B148" s="112"/>
      <c r="C148" s="142" t="s">
        <v>207</v>
      </c>
      <c r="D148" s="142" t="s">
        <v>168</v>
      </c>
      <c r="E148" s="143" t="s">
        <v>808</v>
      </c>
      <c r="F148" s="144" t="s">
        <v>809</v>
      </c>
      <c r="G148" s="145" t="s">
        <v>251</v>
      </c>
      <c r="H148" s="146">
        <v>1</v>
      </c>
      <c r="I148" s="147"/>
      <c r="J148" s="148">
        <f t="shared" si="5"/>
        <v>0</v>
      </c>
      <c r="K148" s="149"/>
      <c r="L148" s="28"/>
      <c r="M148" s="150" t="s">
        <v>1</v>
      </c>
      <c r="N148" s="111" t="s">
        <v>39</v>
      </c>
      <c r="P148" s="151">
        <f t="shared" si="6"/>
        <v>0</v>
      </c>
      <c r="Q148" s="151">
        <v>6.0999999999999997E-4</v>
      </c>
      <c r="R148" s="151">
        <f t="shared" si="7"/>
        <v>6.0999999999999997E-4</v>
      </c>
      <c r="S148" s="151">
        <v>0</v>
      </c>
      <c r="T148" s="152">
        <f t="shared" si="8"/>
        <v>0</v>
      </c>
      <c r="AR148" s="153" t="s">
        <v>234</v>
      </c>
      <c r="AT148" s="153" t="s">
        <v>168</v>
      </c>
      <c r="AU148" s="153" t="s">
        <v>84</v>
      </c>
      <c r="AY148" s="13" t="s">
        <v>166</v>
      </c>
      <c r="BE148" s="154">
        <f t="shared" si="9"/>
        <v>0</v>
      </c>
      <c r="BF148" s="154">
        <f t="shared" si="10"/>
        <v>0</v>
      </c>
      <c r="BG148" s="154">
        <f t="shared" si="11"/>
        <v>0</v>
      </c>
      <c r="BH148" s="154">
        <f t="shared" si="12"/>
        <v>0</v>
      </c>
      <c r="BI148" s="154">
        <f t="shared" si="13"/>
        <v>0</v>
      </c>
      <c r="BJ148" s="13" t="s">
        <v>82</v>
      </c>
      <c r="BK148" s="154">
        <f t="shared" si="14"/>
        <v>0</v>
      </c>
      <c r="BL148" s="13" t="s">
        <v>234</v>
      </c>
      <c r="BM148" s="153" t="s">
        <v>810</v>
      </c>
    </row>
    <row r="149" spans="2:65" s="1" customFormat="1" ht="24.2" customHeight="1">
      <c r="B149" s="112"/>
      <c r="C149" s="142" t="s">
        <v>211</v>
      </c>
      <c r="D149" s="142" t="s">
        <v>168</v>
      </c>
      <c r="E149" s="143" t="s">
        <v>811</v>
      </c>
      <c r="F149" s="144" t="s">
        <v>812</v>
      </c>
      <c r="G149" s="145" t="s">
        <v>177</v>
      </c>
      <c r="H149" s="146">
        <v>0.65</v>
      </c>
      <c r="I149" s="147"/>
      <c r="J149" s="148">
        <f t="shared" si="5"/>
        <v>0</v>
      </c>
      <c r="K149" s="149"/>
      <c r="L149" s="28"/>
      <c r="M149" s="150" t="s">
        <v>1</v>
      </c>
      <c r="N149" s="111" t="s">
        <v>39</v>
      </c>
      <c r="P149" s="151">
        <f t="shared" si="6"/>
        <v>0</v>
      </c>
      <c r="Q149" s="151">
        <v>0</v>
      </c>
      <c r="R149" s="151">
        <f t="shared" si="7"/>
        <v>0</v>
      </c>
      <c r="S149" s="151">
        <v>0</v>
      </c>
      <c r="T149" s="152">
        <f t="shared" si="8"/>
        <v>0</v>
      </c>
      <c r="AR149" s="153" t="s">
        <v>234</v>
      </c>
      <c r="AT149" s="153" t="s">
        <v>168</v>
      </c>
      <c r="AU149" s="153" t="s">
        <v>84</v>
      </c>
      <c r="AY149" s="13" t="s">
        <v>166</v>
      </c>
      <c r="BE149" s="154">
        <f t="shared" si="9"/>
        <v>0</v>
      </c>
      <c r="BF149" s="154">
        <f t="shared" si="10"/>
        <v>0</v>
      </c>
      <c r="BG149" s="154">
        <f t="shared" si="11"/>
        <v>0</v>
      </c>
      <c r="BH149" s="154">
        <f t="shared" si="12"/>
        <v>0</v>
      </c>
      <c r="BI149" s="154">
        <f t="shared" si="13"/>
        <v>0</v>
      </c>
      <c r="BJ149" s="13" t="s">
        <v>82</v>
      </c>
      <c r="BK149" s="154">
        <f t="shared" si="14"/>
        <v>0</v>
      </c>
      <c r="BL149" s="13" t="s">
        <v>234</v>
      </c>
      <c r="BM149" s="153" t="s">
        <v>813</v>
      </c>
    </row>
    <row r="150" spans="2:65" s="11" customFormat="1" ht="22.9" customHeight="1">
      <c r="B150" s="130"/>
      <c r="D150" s="131" t="s">
        <v>73</v>
      </c>
      <c r="E150" s="140" t="s">
        <v>401</v>
      </c>
      <c r="F150" s="140" t="s">
        <v>402</v>
      </c>
      <c r="I150" s="133"/>
      <c r="J150" s="141">
        <f>BK150</f>
        <v>0</v>
      </c>
      <c r="L150" s="130"/>
      <c r="M150" s="135"/>
      <c r="P150" s="136">
        <f>SUM(P151:P160)</f>
        <v>0</v>
      </c>
      <c r="R150" s="136">
        <f>SUM(R151:R160)</f>
        <v>0.12694000000000003</v>
      </c>
      <c r="T150" s="137">
        <f>SUM(T151:T160)</f>
        <v>0</v>
      </c>
      <c r="AR150" s="131" t="s">
        <v>84</v>
      </c>
      <c r="AT150" s="138" t="s">
        <v>73</v>
      </c>
      <c r="AU150" s="138" t="s">
        <v>82</v>
      </c>
      <c r="AY150" s="131" t="s">
        <v>166</v>
      </c>
      <c r="BK150" s="139">
        <f>SUM(BK151:BK160)</f>
        <v>0</v>
      </c>
    </row>
    <row r="151" spans="2:65" s="1" customFormat="1" ht="24.2" customHeight="1">
      <c r="B151" s="112"/>
      <c r="C151" s="142" t="s">
        <v>215</v>
      </c>
      <c r="D151" s="142" t="s">
        <v>168</v>
      </c>
      <c r="E151" s="143" t="s">
        <v>814</v>
      </c>
      <c r="F151" s="144" t="s">
        <v>815</v>
      </c>
      <c r="G151" s="145" t="s">
        <v>251</v>
      </c>
      <c r="H151" s="146">
        <v>1</v>
      </c>
      <c r="I151" s="147"/>
      <c r="J151" s="148">
        <f t="shared" ref="J151:J160" si="15">ROUND(I151*H151,2)</f>
        <v>0</v>
      </c>
      <c r="K151" s="149"/>
      <c r="L151" s="28"/>
      <c r="M151" s="150" t="s">
        <v>1</v>
      </c>
      <c r="N151" s="111" t="s">
        <v>39</v>
      </c>
      <c r="P151" s="151">
        <f t="shared" ref="P151:P160" si="16">O151*H151</f>
        <v>0</v>
      </c>
      <c r="Q151" s="151">
        <v>0</v>
      </c>
      <c r="R151" s="151">
        <f t="shared" ref="R151:R160" si="17">Q151*H151</f>
        <v>0</v>
      </c>
      <c r="S151" s="151">
        <v>0</v>
      </c>
      <c r="T151" s="152">
        <f t="shared" ref="T151:T160" si="18">S151*H151</f>
        <v>0</v>
      </c>
      <c r="AR151" s="153" t="s">
        <v>234</v>
      </c>
      <c r="AT151" s="153" t="s">
        <v>168</v>
      </c>
      <c r="AU151" s="153" t="s">
        <v>84</v>
      </c>
      <c r="AY151" s="13" t="s">
        <v>166</v>
      </c>
      <c r="BE151" s="154">
        <f t="shared" ref="BE151:BE160" si="19">IF(N151="základní",J151,0)</f>
        <v>0</v>
      </c>
      <c r="BF151" s="154">
        <f t="shared" ref="BF151:BF160" si="20">IF(N151="snížená",J151,0)</f>
        <v>0</v>
      </c>
      <c r="BG151" s="154">
        <f t="shared" ref="BG151:BG160" si="21">IF(N151="zákl. přenesená",J151,0)</f>
        <v>0</v>
      </c>
      <c r="BH151" s="154">
        <f t="shared" ref="BH151:BH160" si="22">IF(N151="sníž. přenesená",J151,0)</f>
        <v>0</v>
      </c>
      <c r="BI151" s="154">
        <f t="shared" ref="BI151:BI160" si="23">IF(N151="nulová",J151,0)</f>
        <v>0</v>
      </c>
      <c r="BJ151" s="13" t="s">
        <v>82</v>
      </c>
      <c r="BK151" s="154">
        <f t="shared" ref="BK151:BK160" si="24">ROUND(I151*H151,2)</f>
        <v>0</v>
      </c>
      <c r="BL151" s="13" t="s">
        <v>234</v>
      </c>
      <c r="BM151" s="153" t="s">
        <v>816</v>
      </c>
    </row>
    <row r="152" spans="2:65" s="1" customFormat="1" ht="24.2" customHeight="1">
      <c r="B152" s="112"/>
      <c r="C152" s="142" t="s">
        <v>8</v>
      </c>
      <c r="D152" s="142" t="s">
        <v>168</v>
      </c>
      <c r="E152" s="143" t="s">
        <v>817</v>
      </c>
      <c r="F152" s="144" t="s">
        <v>818</v>
      </c>
      <c r="G152" s="145" t="s">
        <v>295</v>
      </c>
      <c r="H152" s="146">
        <v>78</v>
      </c>
      <c r="I152" s="147"/>
      <c r="J152" s="148">
        <f t="shared" si="15"/>
        <v>0</v>
      </c>
      <c r="K152" s="149"/>
      <c r="L152" s="28"/>
      <c r="M152" s="150" t="s">
        <v>1</v>
      </c>
      <c r="N152" s="111" t="s">
        <v>39</v>
      </c>
      <c r="P152" s="151">
        <f t="shared" si="16"/>
        <v>0</v>
      </c>
      <c r="Q152" s="151">
        <v>1.15E-3</v>
      </c>
      <c r="R152" s="151">
        <f t="shared" si="17"/>
        <v>8.9700000000000002E-2</v>
      </c>
      <c r="S152" s="151">
        <v>0</v>
      </c>
      <c r="T152" s="152">
        <f t="shared" si="18"/>
        <v>0</v>
      </c>
      <c r="AR152" s="153" t="s">
        <v>234</v>
      </c>
      <c r="AT152" s="153" t="s">
        <v>168</v>
      </c>
      <c r="AU152" s="153" t="s">
        <v>84</v>
      </c>
      <c r="AY152" s="13" t="s">
        <v>166</v>
      </c>
      <c r="BE152" s="154">
        <f t="shared" si="19"/>
        <v>0</v>
      </c>
      <c r="BF152" s="154">
        <f t="shared" si="20"/>
        <v>0</v>
      </c>
      <c r="BG152" s="154">
        <f t="shared" si="21"/>
        <v>0</v>
      </c>
      <c r="BH152" s="154">
        <f t="shared" si="22"/>
        <v>0</v>
      </c>
      <c r="BI152" s="154">
        <f t="shared" si="23"/>
        <v>0</v>
      </c>
      <c r="BJ152" s="13" t="s">
        <v>82</v>
      </c>
      <c r="BK152" s="154">
        <f t="shared" si="24"/>
        <v>0</v>
      </c>
      <c r="BL152" s="13" t="s">
        <v>234</v>
      </c>
      <c r="BM152" s="153" t="s">
        <v>819</v>
      </c>
    </row>
    <row r="153" spans="2:65" s="1" customFormat="1" ht="37.9" customHeight="1">
      <c r="B153" s="112"/>
      <c r="C153" s="142" t="s">
        <v>222</v>
      </c>
      <c r="D153" s="142" t="s">
        <v>168</v>
      </c>
      <c r="E153" s="143" t="s">
        <v>820</v>
      </c>
      <c r="F153" s="144" t="s">
        <v>821</v>
      </c>
      <c r="G153" s="145" t="s">
        <v>295</v>
      </c>
      <c r="H153" s="146">
        <v>78</v>
      </c>
      <c r="I153" s="147"/>
      <c r="J153" s="148">
        <f t="shared" si="15"/>
        <v>0</v>
      </c>
      <c r="K153" s="149"/>
      <c r="L153" s="28"/>
      <c r="M153" s="150" t="s">
        <v>1</v>
      </c>
      <c r="N153" s="111" t="s">
        <v>39</v>
      </c>
      <c r="P153" s="151">
        <f t="shared" si="16"/>
        <v>0</v>
      </c>
      <c r="Q153" s="151">
        <v>8.0000000000000007E-5</v>
      </c>
      <c r="R153" s="151">
        <f t="shared" si="17"/>
        <v>6.2400000000000008E-3</v>
      </c>
      <c r="S153" s="151">
        <v>0</v>
      </c>
      <c r="T153" s="152">
        <f t="shared" si="18"/>
        <v>0</v>
      </c>
      <c r="AR153" s="153" t="s">
        <v>234</v>
      </c>
      <c r="AT153" s="153" t="s">
        <v>168</v>
      </c>
      <c r="AU153" s="153" t="s">
        <v>84</v>
      </c>
      <c r="AY153" s="13" t="s">
        <v>166</v>
      </c>
      <c r="BE153" s="154">
        <f t="shared" si="19"/>
        <v>0</v>
      </c>
      <c r="BF153" s="154">
        <f t="shared" si="20"/>
        <v>0</v>
      </c>
      <c r="BG153" s="154">
        <f t="shared" si="21"/>
        <v>0</v>
      </c>
      <c r="BH153" s="154">
        <f t="shared" si="22"/>
        <v>0</v>
      </c>
      <c r="BI153" s="154">
        <f t="shared" si="23"/>
        <v>0</v>
      </c>
      <c r="BJ153" s="13" t="s">
        <v>82</v>
      </c>
      <c r="BK153" s="154">
        <f t="shared" si="24"/>
        <v>0</v>
      </c>
      <c r="BL153" s="13" t="s">
        <v>234</v>
      </c>
      <c r="BM153" s="153" t="s">
        <v>822</v>
      </c>
    </row>
    <row r="154" spans="2:65" s="1" customFormat="1" ht="16.5" customHeight="1">
      <c r="B154" s="112"/>
      <c r="C154" s="142" t="s">
        <v>226</v>
      </c>
      <c r="D154" s="142" t="s">
        <v>168</v>
      </c>
      <c r="E154" s="143" t="s">
        <v>823</v>
      </c>
      <c r="F154" s="144" t="s">
        <v>824</v>
      </c>
      <c r="G154" s="145" t="s">
        <v>251</v>
      </c>
      <c r="H154" s="146">
        <v>0</v>
      </c>
      <c r="I154" s="147"/>
      <c r="J154" s="148">
        <f t="shared" si="15"/>
        <v>0</v>
      </c>
      <c r="K154" s="149"/>
      <c r="L154" s="28"/>
      <c r="M154" s="150" t="s">
        <v>1</v>
      </c>
      <c r="N154" s="111" t="s">
        <v>39</v>
      </c>
      <c r="P154" s="151">
        <f t="shared" si="16"/>
        <v>0</v>
      </c>
      <c r="Q154" s="151">
        <v>1.7000000000000001E-4</v>
      </c>
      <c r="R154" s="151">
        <f t="shared" si="17"/>
        <v>0</v>
      </c>
      <c r="S154" s="151">
        <v>0</v>
      </c>
      <c r="T154" s="152">
        <f t="shared" si="18"/>
        <v>0</v>
      </c>
      <c r="AR154" s="153" t="s">
        <v>234</v>
      </c>
      <c r="AT154" s="153" t="s">
        <v>168</v>
      </c>
      <c r="AU154" s="153" t="s">
        <v>84</v>
      </c>
      <c r="AY154" s="13" t="s">
        <v>166</v>
      </c>
      <c r="BE154" s="154">
        <f t="shared" si="19"/>
        <v>0</v>
      </c>
      <c r="BF154" s="154">
        <f t="shared" si="20"/>
        <v>0</v>
      </c>
      <c r="BG154" s="154">
        <f t="shared" si="21"/>
        <v>0</v>
      </c>
      <c r="BH154" s="154">
        <f t="shared" si="22"/>
        <v>0</v>
      </c>
      <c r="BI154" s="154">
        <f t="shared" si="23"/>
        <v>0</v>
      </c>
      <c r="BJ154" s="13" t="s">
        <v>82</v>
      </c>
      <c r="BK154" s="154">
        <f t="shared" si="24"/>
        <v>0</v>
      </c>
      <c r="BL154" s="13" t="s">
        <v>234</v>
      </c>
      <c r="BM154" s="153" t="s">
        <v>825</v>
      </c>
    </row>
    <row r="155" spans="2:65" s="1" customFormat="1" ht="16.5" customHeight="1">
      <c r="B155" s="112"/>
      <c r="C155" s="142" t="s">
        <v>230</v>
      </c>
      <c r="D155" s="142" t="s">
        <v>168</v>
      </c>
      <c r="E155" s="143" t="s">
        <v>826</v>
      </c>
      <c r="F155" s="144" t="s">
        <v>827</v>
      </c>
      <c r="G155" s="145" t="s">
        <v>251</v>
      </c>
      <c r="H155" s="146">
        <v>0</v>
      </c>
      <c r="I155" s="147"/>
      <c r="J155" s="148">
        <f t="shared" si="15"/>
        <v>0</v>
      </c>
      <c r="K155" s="149"/>
      <c r="L155" s="28"/>
      <c r="M155" s="150" t="s">
        <v>1</v>
      </c>
      <c r="N155" s="111" t="s">
        <v>39</v>
      </c>
      <c r="P155" s="151">
        <f t="shared" si="16"/>
        <v>0</v>
      </c>
      <c r="Q155" s="151">
        <v>1.7000000000000001E-4</v>
      </c>
      <c r="R155" s="151">
        <f t="shared" si="17"/>
        <v>0</v>
      </c>
      <c r="S155" s="151">
        <v>0</v>
      </c>
      <c r="T155" s="152">
        <f t="shared" si="18"/>
        <v>0</v>
      </c>
      <c r="AR155" s="153" t="s">
        <v>234</v>
      </c>
      <c r="AT155" s="153" t="s">
        <v>168</v>
      </c>
      <c r="AU155" s="153" t="s">
        <v>84</v>
      </c>
      <c r="AY155" s="13" t="s">
        <v>166</v>
      </c>
      <c r="BE155" s="154">
        <f t="shared" si="19"/>
        <v>0</v>
      </c>
      <c r="BF155" s="154">
        <f t="shared" si="20"/>
        <v>0</v>
      </c>
      <c r="BG155" s="154">
        <f t="shared" si="21"/>
        <v>0</v>
      </c>
      <c r="BH155" s="154">
        <f t="shared" si="22"/>
        <v>0</v>
      </c>
      <c r="BI155" s="154">
        <f t="shared" si="23"/>
        <v>0</v>
      </c>
      <c r="BJ155" s="13" t="s">
        <v>82</v>
      </c>
      <c r="BK155" s="154">
        <f t="shared" si="24"/>
        <v>0</v>
      </c>
      <c r="BL155" s="13" t="s">
        <v>234</v>
      </c>
      <c r="BM155" s="153" t="s">
        <v>828</v>
      </c>
    </row>
    <row r="156" spans="2:65" s="1" customFormat="1" ht="21.75" customHeight="1">
      <c r="B156" s="112"/>
      <c r="C156" s="142" t="s">
        <v>234</v>
      </c>
      <c r="D156" s="142" t="s">
        <v>168</v>
      </c>
      <c r="E156" s="143" t="s">
        <v>829</v>
      </c>
      <c r="F156" s="144" t="s">
        <v>830</v>
      </c>
      <c r="G156" s="145" t="s">
        <v>831</v>
      </c>
      <c r="H156" s="146">
        <v>1</v>
      </c>
      <c r="I156" s="147"/>
      <c r="J156" s="148">
        <f t="shared" si="15"/>
        <v>0</v>
      </c>
      <c r="K156" s="149"/>
      <c r="L156" s="28"/>
      <c r="M156" s="150" t="s">
        <v>1</v>
      </c>
      <c r="N156" s="111" t="s">
        <v>39</v>
      </c>
      <c r="P156" s="151">
        <f t="shared" si="16"/>
        <v>0</v>
      </c>
      <c r="Q156" s="151">
        <v>2.852E-2</v>
      </c>
      <c r="R156" s="151">
        <f t="shared" si="17"/>
        <v>2.852E-2</v>
      </c>
      <c r="S156" s="151">
        <v>0</v>
      </c>
      <c r="T156" s="152">
        <f t="shared" si="18"/>
        <v>0</v>
      </c>
      <c r="AR156" s="153" t="s">
        <v>234</v>
      </c>
      <c r="AT156" s="153" t="s">
        <v>168</v>
      </c>
      <c r="AU156" s="153" t="s">
        <v>84</v>
      </c>
      <c r="AY156" s="13" t="s">
        <v>166</v>
      </c>
      <c r="BE156" s="154">
        <f t="shared" si="19"/>
        <v>0</v>
      </c>
      <c r="BF156" s="154">
        <f t="shared" si="20"/>
        <v>0</v>
      </c>
      <c r="BG156" s="154">
        <f t="shared" si="21"/>
        <v>0</v>
      </c>
      <c r="BH156" s="154">
        <f t="shared" si="22"/>
        <v>0</v>
      </c>
      <c r="BI156" s="154">
        <f t="shared" si="23"/>
        <v>0</v>
      </c>
      <c r="BJ156" s="13" t="s">
        <v>82</v>
      </c>
      <c r="BK156" s="154">
        <f t="shared" si="24"/>
        <v>0</v>
      </c>
      <c r="BL156" s="13" t="s">
        <v>234</v>
      </c>
      <c r="BM156" s="153" t="s">
        <v>832</v>
      </c>
    </row>
    <row r="157" spans="2:65" s="1" customFormat="1" ht="33" customHeight="1">
      <c r="B157" s="112"/>
      <c r="C157" s="142" t="s">
        <v>309</v>
      </c>
      <c r="D157" s="142" t="s">
        <v>168</v>
      </c>
      <c r="E157" s="143" t="s">
        <v>833</v>
      </c>
      <c r="F157" s="144" t="s">
        <v>834</v>
      </c>
      <c r="G157" s="145" t="s">
        <v>187</v>
      </c>
      <c r="H157" s="146">
        <v>1</v>
      </c>
      <c r="I157" s="147"/>
      <c r="J157" s="148">
        <f t="shared" si="15"/>
        <v>0</v>
      </c>
      <c r="K157" s="149"/>
      <c r="L157" s="28"/>
      <c r="M157" s="150" t="s">
        <v>1</v>
      </c>
      <c r="N157" s="111" t="s">
        <v>39</v>
      </c>
      <c r="P157" s="151">
        <f t="shared" si="16"/>
        <v>0</v>
      </c>
      <c r="Q157" s="151">
        <v>1.47E-3</v>
      </c>
      <c r="R157" s="151">
        <f t="shared" si="17"/>
        <v>1.47E-3</v>
      </c>
      <c r="S157" s="151">
        <v>0</v>
      </c>
      <c r="T157" s="152">
        <f t="shared" si="18"/>
        <v>0</v>
      </c>
      <c r="AR157" s="153" t="s">
        <v>234</v>
      </c>
      <c r="AT157" s="153" t="s">
        <v>168</v>
      </c>
      <c r="AU157" s="153" t="s">
        <v>84</v>
      </c>
      <c r="AY157" s="13" t="s">
        <v>166</v>
      </c>
      <c r="BE157" s="154">
        <f t="shared" si="19"/>
        <v>0</v>
      </c>
      <c r="BF157" s="154">
        <f t="shared" si="20"/>
        <v>0</v>
      </c>
      <c r="BG157" s="154">
        <f t="shared" si="21"/>
        <v>0</v>
      </c>
      <c r="BH157" s="154">
        <f t="shared" si="22"/>
        <v>0</v>
      </c>
      <c r="BI157" s="154">
        <f t="shared" si="23"/>
        <v>0</v>
      </c>
      <c r="BJ157" s="13" t="s">
        <v>82</v>
      </c>
      <c r="BK157" s="154">
        <f t="shared" si="24"/>
        <v>0</v>
      </c>
      <c r="BL157" s="13" t="s">
        <v>234</v>
      </c>
      <c r="BM157" s="153" t="s">
        <v>835</v>
      </c>
    </row>
    <row r="158" spans="2:65" s="1" customFormat="1" ht="16.5" customHeight="1">
      <c r="B158" s="112"/>
      <c r="C158" s="142" t="s">
        <v>243</v>
      </c>
      <c r="D158" s="142" t="s">
        <v>168</v>
      </c>
      <c r="E158" s="143" t="s">
        <v>836</v>
      </c>
      <c r="F158" s="144" t="s">
        <v>837</v>
      </c>
      <c r="G158" s="145" t="s">
        <v>251</v>
      </c>
      <c r="H158" s="146">
        <v>1</v>
      </c>
      <c r="I158" s="147"/>
      <c r="J158" s="148">
        <f t="shared" si="15"/>
        <v>0</v>
      </c>
      <c r="K158" s="149"/>
      <c r="L158" s="28"/>
      <c r="M158" s="150" t="s">
        <v>1</v>
      </c>
      <c r="N158" s="111" t="s">
        <v>39</v>
      </c>
      <c r="P158" s="151">
        <f t="shared" si="16"/>
        <v>0</v>
      </c>
      <c r="Q158" s="151">
        <v>4.0000000000000002E-4</v>
      </c>
      <c r="R158" s="151">
        <f t="shared" si="17"/>
        <v>4.0000000000000002E-4</v>
      </c>
      <c r="S158" s="151">
        <v>0</v>
      </c>
      <c r="T158" s="152">
        <f t="shared" si="18"/>
        <v>0</v>
      </c>
      <c r="AR158" s="153" t="s">
        <v>234</v>
      </c>
      <c r="AT158" s="153" t="s">
        <v>168</v>
      </c>
      <c r="AU158" s="153" t="s">
        <v>84</v>
      </c>
      <c r="AY158" s="13" t="s">
        <v>166</v>
      </c>
      <c r="BE158" s="154">
        <f t="shared" si="19"/>
        <v>0</v>
      </c>
      <c r="BF158" s="154">
        <f t="shared" si="20"/>
        <v>0</v>
      </c>
      <c r="BG158" s="154">
        <f t="shared" si="21"/>
        <v>0</v>
      </c>
      <c r="BH158" s="154">
        <f t="shared" si="22"/>
        <v>0</v>
      </c>
      <c r="BI158" s="154">
        <f t="shared" si="23"/>
        <v>0</v>
      </c>
      <c r="BJ158" s="13" t="s">
        <v>82</v>
      </c>
      <c r="BK158" s="154">
        <f t="shared" si="24"/>
        <v>0</v>
      </c>
      <c r="BL158" s="13" t="s">
        <v>234</v>
      </c>
      <c r="BM158" s="153" t="s">
        <v>838</v>
      </c>
    </row>
    <row r="159" spans="2:65" s="1" customFormat="1" ht="16.5" customHeight="1">
      <c r="B159" s="112"/>
      <c r="C159" s="142" t="s">
        <v>238</v>
      </c>
      <c r="D159" s="142" t="s">
        <v>168</v>
      </c>
      <c r="E159" s="143" t="s">
        <v>839</v>
      </c>
      <c r="F159" s="144" t="s">
        <v>840</v>
      </c>
      <c r="G159" s="145" t="s">
        <v>251</v>
      </c>
      <c r="H159" s="146">
        <v>1</v>
      </c>
      <c r="I159" s="147"/>
      <c r="J159" s="148">
        <f t="shared" si="15"/>
        <v>0</v>
      </c>
      <c r="K159" s="149"/>
      <c r="L159" s="28"/>
      <c r="M159" s="150" t="s">
        <v>1</v>
      </c>
      <c r="N159" s="111" t="s">
        <v>39</v>
      </c>
      <c r="P159" s="151">
        <f t="shared" si="16"/>
        <v>0</v>
      </c>
      <c r="Q159" s="151">
        <v>6.0999999999999997E-4</v>
      </c>
      <c r="R159" s="151">
        <f t="shared" si="17"/>
        <v>6.0999999999999997E-4</v>
      </c>
      <c r="S159" s="151">
        <v>0</v>
      </c>
      <c r="T159" s="152">
        <f t="shared" si="18"/>
        <v>0</v>
      </c>
      <c r="AR159" s="153" t="s">
        <v>234</v>
      </c>
      <c r="AT159" s="153" t="s">
        <v>168</v>
      </c>
      <c r="AU159" s="153" t="s">
        <v>84</v>
      </c>
      <c r="AY159" s="13" t="s">
        <v>166</v>
      </c>
      <c r="BE159" s="154">
        <f t="shared" si="19"/>
        <v>0</v>
      </c>
      <c r="BF159" s="154">
        <f t="shared" si="20"/>
        <v>0</v>
      </c>
      <c r="BG159" s="154">
        <f t="shared" si="21"/>
        <v>0</v>
      </c>
      <c r="BH159" s="154">
        <f t="shared" si="22"/>
        <v>0</v>
      </c>
      <c r="BI159" s="154">
        <f t="shared" si="23"/>
        <v>0</v>
      </c>
      <c r="BJ159" s="13" t="s">
        <v>82</v>
      </c>
      <c r="BK159" s="154">
        <f t="shared" si="24"/>
        <v>0</v>
      </c>
      <c r="BL159" s="13" t="s">
        <v>234</v>
      </c>
      <c r="BM159" s="153" t="s">
        <v>841</v>
      </c>
    </row>
    <row r="160" spans="2:65" s="1" customFormat="1" ht="24.2" customHeight="1">
      <c r="B160" s="112"/>
      <c r="C160" s="142" t="s">
        <v>248</v>
      </c>
      <c r="D160" s="142" t="s">
        <v>168</v>
      </c>
      <c r="E160" s="143" t="s">
        <v>842</v>
      </c>
      <c r="F160" s="144" t="s">
        <v>843</v>
      </c>
      <c r="G160" s="145" t="s">
        <v>177</v>
      </c>
      <c r="H160" s="146">
        <v>0.65</v>
      </c>
      <c r="I160" s="147"/>
      <c r="J160" s="148">
        <f t="shared" si="15"/>
        <v>0</v>
      </c>
      <c r="K160" s="149"/>
      <c r="L160" s="28"/>
      <c r="M160" s="150" t="s">
        <v>1</v>
      </c>
      <c r="N160" s="111" t="s">
        <v>39</v>
      </c>
      <c r="P160" s="151">
        <f t="shared" si="16"/>
        <v>0</v>
      </c>
      <c r="Q160" s="151">
        <v>0</v>
      </c>
      <c r="R160" s="151">
        <f t="shared" si="17"/>
        <v>0</v>
      </c>
      <c r="S160" s="151">
        <v>0</v>
      </c>
      <c r="T160" s="152">
        <f t="shared" si="18"/>
        <v>0</v>
      </c>
      <c r="AR160" s="153" t="s">
        <v>234</v>
      </c>
      <c r="AT160" s="153" t="s">
        <v>168</v>
      </c>
      <c r="AU160" s="153" t="s">
        <v>84</v>
      </c>
      <c r="AY160" s="13" t="s">
        <v>166</v>
      </c>
      <c r="BE160" s="154">
        <f t="shared" si="19"/>
        <v>0</v>
      </c>
      <c r="BF160" s="154">
        <f t="shared" si="20"/>
        <v>0</v>
      </c>
      <c r="BG160" s="154">
        <f t="shared" si="21"/>
        <v>0</v>
      </c>
      <c r="BH160" s="154">
        <f t="shared" si="22"/>
        <v>0</v>
      </c>
      <c r="BI160" s="154">
        <f t="shared" si="23"/>
        <v>0</v>
      </c>
      <c r="BJ160" s="13" t="s">
        <v>82</v>
      </c>
      <c r="BK160" s="154">
        <f t="shared" si="24"/>
        <v>0</v>
      </c>
      <c r="BL160" s="13" t="s">
        <v>234</v>
      </c>
      <c r="BM160" s="153" t="s">
        <v>844</v>
      </c>
    </row>
    <row r="161" spans="2:65" s="11" customFormat="1" ht="22.9" customHeight="1">
      <c r="B161" s="130"/>
      <c r="D161" s="131" t="s">
        <v>73</v>
      </c>
      <c r="E161" s="140" t="s">
        <v>845</v>
      </c>
      <c r="F161" s="140" t="s">
        <v>846</v>
      </c>
      <c r="I161" s="133"/>
      <c r="J161" s="141">
        <f>BK161</f>
        <v>0</v>
      </c>
      <c r="L161" s="130"/>
      <c r="M161" s="135"/>
      <c r="P161" s="136">
        <f>SUM(P162:P169)</f>
        <v>0</v>
      </c>
      <c r="R161" s="136">
        <f>SUM(R162:R169)</f>
        <v>0.19502</v>
      </c>
      <c r="T161" s="137">
        <f>SUM(T162:T169)</f>
        <v>0</v>
      </c>
      <c r="AR161" s="131" t="s">
        <v>84</v>
      </c>
      <c r="AT161" s="138" t="s">
        <v>73</v>
      </c>
      <c r="AU161" s="138" t="s">
        <v>82</v>
      </c>
      <c r="AY161" s="131" t="s">
        <v>166</v>
      </c>
      <c r="BK161" s="139">
        <f>SUM(BK162:BK169)</f>
        <v>0</v>
      </c>
    </row>
    <row r="162" spans="2:65" s="1" customFormat="1" ht="33" customHeight="1">
      <c r="B162" s="112"/>
      <c r="C162" s="142" t="s">
        <v>253</v>
      </c>
      <c r="D162" s="142" t="s">
        <v>168</v>
      </c>
      <c r="E162" s="143" t="s">
        <v>847</v>
      </c>
      <c r="F162" s="144" t="s">
        <v>848</v>
      </c>
      <c r="G162" s="145" t="s">
        <v>831</v>
      </c>
      <c r="H162" s="146">
        <v>1</v>
      </c>
      <c r="I162" s="147"/>
      <c r="J162" s="148">
        <f t="shared" ref="J162:J169" si="25">ROUND(I162*H162,2)</f>
        <v>0</v>
      </c>
      <c r="K162" s="149"/>
      <c r="L162" s="28"/>
      <c r="M162" s="150" t="s">
        <v>1</v>
      </c>
      <c r="N162" s="111" t="s">
        <v>39</v>
      </c>
      <c r="P162" s="151">
        <f t="shared" ref="P162:P169" si="26">O162*H162</f>
        <v>0</v>
      </c>
      <c r="Q162" s="151">
        <v>2.7550000000000002E-2</v>
      </c>
      <c r="R162" s="151">
        <f t="shared" ref="R162:R169" si="27">Q162*H162</f>
        <v>2.7550000000000002E-2</v>
      </c>
      <c r="S162" s="151">
        <v>0</v>
      </c>
      <c r="T162" s="152">
        <f t="shared" ref="T162:T169" si="28">S162*H162</f>
        <v>0</v>
      </c>
      <c r="AR162" s="153" t="s">
        <v>234</v>
      </c>
      <c r="AT162" s="153" t="s">
        <v>168</v>
      </c>
      <c r="AU162" s="153" t="s">
        <v>84</v>
      </c>
      <c r="AY162" s="13" t="s">
        <v>166</v>
      </c>
      <c r="BE162" s="154">
        <f t="shared" ref="BE162:BE169" si="29">IF(N162="základní",J162,0)</f>
        <v>0</v>
      </c>
      <c r="BF162" s="154">
        <f t="shared" ref="BF162:BF169" si="30">IF(N162="snížená",J162,0)</f>
        <v>0</v>
      </c>
      <c r="BG162" s="154">
        <f t="shared" ref="BG162:BG169" si="31">IF(N162="zákl. přenesená",J162,0)</f>
        <v>0</v>
      </c>
      <c r="BH162" s="154">
        <f t="shared" ref="BH162:BH169" si="32">IF(N162="sníž. přenesená",J162,0)</f>
        <v>0</v>
      </c>
      <c r="BI162" s="154">
        <f t="shared" ref="BI162:BI169" si="33">IF(N162="nulová",J162,0)</f>
        <v>0</v>
      </c>
      <c r="BJ162" s="13" t="s">
        <v>82</v>
      </c>
      <c r="BK162" s="154">
        <f t="shared" ref="BK162:BK169" si="34">ROUND(I162*H162,2)</f>
        <v>0</v>
      </c>
      <c r="BL162" s="13" t="s">
        <v>234</v>
      </c>
      <c r="BM162" s="153" t="s">
        <v>849</v>
      </c>
    </row>
    <row r="163" spans="2:65" s="1" customFormat="1" ht="24.2" customHeight="1">
      <c r="B163" s="112"/>
      <c r="C163" s="142" t="s">
        <v>313</v>
      </c>
      <c r="D163" s="142" t="s">
        <v>168</v>
      </c>
      <c r="E163" s="143" t="s">
        <v>850</v>
      </c>
      <c r="F163" s="144" t="s">
        <v>851</v>
      </c>
      <c r="G163" s="145" t="s">
        <v>831</v>
      </c>
      <c r="H163" s="146">
        <v>1</v>
      </c>
      <c r="I163" s="147"/>
      <c r="J163" s="148">
        <f t="shared" si="25"/>
        <v>0</v>
      </c>
      <c r="K163" s="149"/>
      <c r="L163" s="28"/>
      <c r="M163" s="150" t="s">
        <v>1</v>
      </c>
      <c r="N163" s="111" t="s">
        <v>39</v>
      </c>
      <c r="P163" s="151">
        <f t="shared" si="26"/>
        <v>0</v>
      </c>
      <c r="Q163" s="151">
        <v>5.534E-2</v>
      </c>
      <c r="R163" s="151">
        <f t="shared" si="27"/>
        <v>5.534E-2</v>
      </c>
      <c r="S163" s="151">
        <v>0</v>
      </c>
      <c r="T163" s="152">
        <f t="shared" si="28"/>
        <v>0</v>
      </c>
      <c r="AR163" s="153" t="s">
        <v>234</v>
      </c>
      <c r="AT163" s="153" t="s">
        <v>168</v>
      </c>
      <c r="AU163" s="153" t="s">
        <v>84</v>
      </c>
      <c r="AY163" s="13" t="s">
        <v>166</v>
      </c>
      <c r="BE163" s="154">
        <f t="shared" si="29"/>
        <v>0</v>
      </c>
      <c r="BF163" s="154">
        <f t="shared" si="30"/>
        <v>0</v>
      </c>
      <c r="BG163" s="154">
        <f t="shared" si="31"/>
        <v>0</v>
      </c>
      <c r="BH163" s="154">
        <f t="shared" si="32"/>
        <v>0</v>
      </c>
      <c r="BI163" s="154">
        <f t="shared" si="33"/>
        <v>0</v>
      </c>
      <c r="BJ163" s="13" t="s">
        <v>82</v>
      </c>
      <c r="BK163" s="154">
        <f t="shared" si="34"/>
        <v>0</v>
      </c>
      <c r="BL163" s="13" t="s">
        <v>234</v>
      </c>
      <c r="BM163" s="153" t="s">
        <v>852</v>
      </c>
    </row>
    <row r="164" spans="2:65" s="1" customFormat="1" ht="24.2" customHeight="1">
      <c r="B164" s="112"/>
      <c r="C164" s="142" t="s">
        <v>7</v>
      </c>
      <c r="D164" s="142" t="s">
        <v>853</v>
      </c>
      <c r="E164" s="143" t="s">
        <v>854</v>
      </c>
      <c r="F164" s="144" t="s">
        <v>855</v>
      </c>
      <c r="G164" s="145" t="s">
        <v>856</v>
      </c>
      <c r="H164" s="146">
        <v>0</v>
      </c>
      <c r="I164" s="147"/>
      <c r="J164" s="148">
        <f t="shared" si="25"/>
        <v>0</v>
      </c>
      <c r="K164" s="149"/>
      <c r="L164" s="28"/>
      <c r="M164" s="150" t="s">
        <v>1</v>
      </c>
      <c r="N164" s="111" t="s">
        <v>39</v>
      </c>
      <c r="P164" s="151">
        <f t="shared" si="26"/>
        <v>0</v>
      </c>
      <c r="Q164" s="151">
        <v>0</v>
      </c>
      <c r="R164" s="151">
        <f t="shared" si="27"/>
        <v>0</v>
      </c>
      <c r="S164" s="151">
        <v>0</v>
      </c>
      <c r="T164" s="152">
        <f t="shared" si="28"/>
        <v>0</v>
      </c>
      <c r="AR164" s="153" t="s">
        <v>234</v>
      </c>
      <c r="AT164" s="153" t="s">
        <v>168</v>
      </c>
      <c r="AU164" s="153" t="s">
        <v>84</v>
      </c>
      <c r="AY164" s="13" t="s">
        <v>166</v>
      </c>
      <c r="BE164" s="154">
        <f t="shared" si="29"/>
        <v>0</v>
      </c>
      <c r="BF164" s="154">
        <f t="shared" si="30"/>
        <v>0</v>
      </c>
      <c r="BG164" s="154">
        <f t="shared" si="31"/>
        <v>0</v>
      </c>
      <c r="BH164" s="154">
        <f t="shared" si="32"/>
        <v>0</v>
      </c>
      <c r="BI164" s="154">
        <f t="shared" si="33"/>
        <v>0</v>
      </c>
      <c r="BJ164" s="13" t="s">
        <v>82</v>
      </c>
      <c r="BK164" s="154">
        <f t="shared" si="34"/>
        <v>0</v>
      </c>
      <c r="BL164" s="13" t="s">
        <v>234</v>
      </c>
      <c r="BM164" s="153" t="s">
        <v>857</v>
      </c>
    </row>
    <row r="165" spans="2:65" s="1" customFormat="1" ht="24.2" customHeight="1">
      <c r="B165" s="112"/>
      <c r="C165" s="142" t="s">
        <v>260</v>
      </c>
      <c r="D165" s="142" t="s">
        <v>853</v>
      </c>
      <c r="E165" s="143" t="s">
        <v>858</v>
      </c>
      <c r="F165" s="144" t="s">
        <v>859</v>
      </c>
      <c r="G165" s="145" t="s">
        <v>856</v>
      </c>
      <c r="H165" s="146">
        <v>1</v>
      </c>
      <c r="I165" s="147"/>
      <c r="J165" s="148">
        <f t="shared" si="25"/>
        <v>0</v>
      </c>
      <c r="K165" s="149"/>
      <c r="L165" s="28"/>
      <c r="M165" s="150" t="s">
        <v>1</v>
      </c>
      <c r="N165" s="111" t="s">
        <v>39</v>
      </c>
      <c r="P165" s="151">
        <f t="shared" si="26"/>
        <v>0</v>
      </c>
      <c r="Q165" s="151">
        <v>4.0649999999999999E-2</v>
      </c>
      <c r="R165" s="151">
        <f t="shared" si="27"/>
        <v>4.0649999999999999E-2</v>
      </c>
      <c r="S165" s="151">
        <v>0</v>
      </c>
      <c r="T165" s="152">
        <f t="shared" si="28"/>
        <v>0</v>
      </c>
      <c r="AR165" s="153" t="s">
        <v>234</v>
      </c>
      <c r="AT165" s="153" t="s">
        <v>168</v>
      </c>
      <c r="AU165" s="153" t="s">
        <v>84</v>
      </c>
      <c r="AY165" s="13" t="s">
        <v>166</v>
      </c>
      <c r="BE165" s="154">
        <f t="shared" si="29"/>
        <v>0</v>
      </c>
      <c r="BF165" s="154">
        <f t="shared" si="30"/>
        <v>0</v>
      </c>
      <c r="BG165" s="154">
        <f t="shared" si="31"/>
        <v>0</v>
      </c>
      <c r="BH165" s="154">
        <f t="shared" si="32"/>
        <v>0</v>
      </c>
      <c r="BI165" s="154">
        <f t="shared" si="33"/>
        <v>0</v>
      </c>
      <c r="BJ165" s="13" t="s">
        <v>82</v>
      </c>
      <c r="BK165" s="154">
        <f t="shared" si="34"/>
        <v>0</v>
      </c>
      <c r="BL165" s="13" t="s">
        <v>234</v>
      </c>
      <c r="BM165" s="153" t="s">
        <v>860</v>
      </c>
    </row>
    <row r="166" spans="2:65" s="1" customFormat="1" ht="24.2" customHeight="1">
      <c r="B166" s="112"/>
      <c r="C166" s="142" t="s">
        <v>264</v>
      </c>
      <c r="D166" s="142" t="s">
        <v>853</v>
      </c>
      <c r="E166" s="143" t="s">
        <v>861</v>
      </c>
      <c r="F166" s="144" t="s">
        <v>862</v>
      </c>
      <c r="G166" s="145" t="s">
        <v>856</v>
      </c>
      <c r="H166" s="146">
        <v>1</v>
      </c>
      <c r="I166" s="147"/>
      <c r="J166" s="148">
        <f t="shared" si="25"/>
        <v>0</v>
      </c>
      <c r="K166" s="149"/>
      <c r="L166" s="28"/>
      <c r="M166" s="150" t="s">
        <v>1</v>
      </c>
      <c r="N166" s="111" t="s">
        <v>39</v>
      </c>
      <c r="P166" s="151">
        <f t="shared" si="26"/>
        <v>0</v>
      </c>
      <c r="Q166" s="151">
        <v>1.917E-2</v>
      </c>
      <c r="R166" s="151">
        <f t="shared" si="27"/>
        <v>1.917E-2</v>
      </c>
      <c r="S166" s="151">
        <v>0</v>
      </c>
      <c r="T166" s="152">
        <f t="shared" si="28"/>
        <v>0</v>
      </c>
      <c r="AR166" s="153" t="s">
        <v>234</v>
      </c>
      <c r="AT166" s="153" t="s">
        <v>168</v>
      </c>
      <c r="AU166" s="153" t="s">
        <v>84</v>
      </c>
      <c r="AY166" s="13" t="s">
        <v>166</v>
      </c>
      <c r="BE166" s="154">
        <f t="shared" si="29"/>
        <v>0</v>
      </c>
      <c r="BF166" s="154">
        <f t="shared" si="30"/>
        <v>0</v>
      </c>
      <c r="BG166" s="154">
        <f t="shared" si="31"/>
        <v>0</v>
      </c>
      <c r="BH166" s="154">
        <f t="shared" si="32"/>
        <v>0</v>
      </c>
      <c r="BI166" s="154">
        <f t="shared" si="33"/>
        <v>0</v>
      </c>
      <c r="BJ166" s="13" t="s">
        <v>82</v>
      </c>
      <c r="BK166" s="154">
        <f t="shared" si="34"/>
        <v>0</v>
      </c>
      <c r="BL166" s="13" t="s">
        <v>234</v>
      </c>
      <c r="BM166" s="153" t="s">
        <v>863</v>
      </c>
    </row>
    <row r="167" spans="2:65" s="1" customFormat="1" ht="24.2" customHeight="1">
      <c r="B167" s="112"/>
      <c r="C167" s="142" t="s">
        <v>268</v>
      </c>
      <c r="D167" s="142" t="s">
        <v>853</v>
      </c>
      <c r="E167" s="143" t="s">
        <v>864</v>
      </c>
      <c r="F167" s="144" t="s">
        <v>865</v>
      </c>
      <c r="G167" s="145" t="s">
        <v>251</v>
      </c>
      <c r="H167" s="146">
        <v>1</v>
      </c>
      <c r="I167" s="147"/>
      <c r="J167" s="148">
        <f t="shared" si="25"/>
        <v>0</v>
      </c>
      <c r="K167" s="149"/>
      <c r="L167" s="28"/>
      <c r="M167" s="150" t="s">
        <v>1</v>
      </c>
      <c r="N167" s="111" t="s">
        <v>39</v>
      </c>
      <c r="P167" s="151">
        <f t="shared" si="26"/>
        <v>0</v>
      </c>
      <c r="Q167" s="151">
        <v>7.1900000000000002E-3</v>
      </c>
      <c r="R167" s="151">
        <f t="shared" si="27"/>
        <v>7.1900000000000002E-3</v>
      </c>
      <c r="S167" s="151">
        <v>0</v>
      </c>
      <c r="T167" s="152">
        <f t="shared" si="28"/>
        <v>0</v>
      </c>
      <c r="AR167" s="153" t="s">
        <v>234</v>
      </c>
      <c r="AT167" s="153" t="s">
        <v>168</v>
      </c>
      <c r="AU167" s="153" t="s">
        <v>84</v>
      </c>
      <c r="AY167" s="13" t="s">
        <v>166</v>
      </c>
      <c r="BE167" s="154">
        <f t="shared" si="29"/>
        <v>0</v>
      </c>
      <c r="BF167" s="154">
        <f t="shared" si="30"/>
        <v>0</v>
      </c>
      <c r="BG167" s="154">
        <f t="shared" si="31"/>
        <v>0</v>
      </c>
      <c r="BH167" s="154">
        <f t="shared" si="32"/>
        <v>0</v>
      </c>
      <c r="BI167" s="154">
        <f t="shared" si="33"/>
        <v>0</v>
      </c>
      <c r="BJ167" s="13" t="s">
        <v>82</v>
      </c>
      <c r="BK167" s="154">
        <f t="shared" si="34"/>
        <v>0</v>
      </c>
      <c r="BL167" s="13" t="s">
        <v>234</v>
      </c>
      <c r="BM167" s="153" t="s">
        <v>866</v>
      </c>
    </row>
    <row r="168" spans="2:65" s="1" customFormat="1" ht="24.2" customHeight="1">
      <c r="B168" s="112"/>
      <c r="C168" s="142" t="s">
        <v>272</v>
      </c>
      <c r="D168" s="142" t="s">
        <v>853</v>
      </c>
      <c r="E168" s="143" t="s">
        <v>867</v>
      </c>
      <c r="F168" s="144" t="s">
        <v>868</v>
      </c>
      <c r="G168" s="145" t="s">
        <v>856</v>
      </c>
      <c r="H168" s="146">
        <v>6</v>
      </c>
      <c r="I168" s="147"/>
      <c r="J168" s="148">
        <f t="shared" si="25"/>
        <v>0</v>
      </c>
      <c r="K168" s="149"/>
      <c r="L168" s="28"/>
      <c r="M168" s="150" t="s">
        <v>1</v>
      </c>
      <c r="N168" s="111" t="s">
        <v>39</v>
      </c>
      <c r="P168" s="151">
        <f t="shared" si="26"/>
        <v>0</v>
      </c>
      <c r="Q168" s="151">
        <v>7.5199999999999998E-3</v>
      </c>
      <c r="R168" s="151">
        <f t="shared" si="27"/>
        <v>4.512E-2</v>
      </c>
      <c r="S168" s="151">
        <v>0</v>
      </c>
      <c r="T168" s="152">
        <f t="shared" si="28"/>
        <v>0</v>
      </c>
      <c r="AR168" s="153" t="s">
        <v>234</v>
      </c>
      <c r="AT168" s="153" t="s">
        <v>168</v>
      </c>
      <c r="AU168" s="153" t="s">
        <v>84</v>
      </c>
      <c r="AY168" s="13" t="s">
        <v>166</v>
      </c>
      <c r="BE168" s="154">
        <f t="shared" si="29"/>
        <v>0</v>
      </c>
      <c r="BF168" s="154">
        <f t="shared" si="30"/>
        <v>0</v>
      </c>
      <c r="BG168" s="154">
        <f t="shared" si="31"/>
        <v>0</v>
      </c>
      <c r="BH168" s="154">
        <f t="shared" si="32"/>
        <v>0</v>
      </c>
      <c r="BI168" s="154">
        <f t="shared" si="33"/>
        <v>0</v>
      </c>
      <c r="BJ168" s="13" t="s">
        <v>82</v>
      </c>
      <c r="BK168" s="154">
        <f t="shared" si="34"/>
        <v>0</v>
      </c>
      <c r="BL168" s="13" t="s">
        <v>234</v>
      </c>
      <c r="BM168" s="153" t="s">
        <v>869</v>
      </c>
    </row>
    <row r="169" spans="2:65" s="1" customFormat="1" ht="24.2" customHeight="1">
      <c r="B169" s="112"/>
      <c r="C169" s="142" t="s">
        <v>276</v>
      </c>
      <c r="D169" s="142" t="s">
        <v>168</v>
      </c>
      <c r="E169" s="143" t="s">
        <v>870</v>
      </c>
      <c r="F169" s="144" t="s">
        <v>871</v>
      </c>
      <c r="G169" s="145" t="s">
        <v>564</v>
      </c>
      <c r="H169" s="166"/>
      <c r="I169" s="147"/>
      <c r="J169" s="148">
        <f t="shared" si="25"/>
        <v>0</v>
      </c>
      <c r="K169" s="149"/>
      <c r="L169" s="28"/>
      <c r="M169" s="167" t="s">
        <v>1</v>
      </c>
      <c r="N169" s="168" t="s">
        <v>39</v>
      </c>
      <c r="O169" s="169"/>
      <c r="P169" s="170">
        <f t="shared" si="26"/>
        <v>0</v>
      </c>
      <c r="Q169" s="170">
        <v>0</v>
      </c>
      <c r="R169" s="170">
        <f t="shared" si="27"/>
        <v>0</v>
      </c>
      <c r="S169" s="170">
        <v>0</v>
      </c>
      <c r="T169" s="171">
        <f t="shared" si="28"/>
        <v>0</v>
      </c>
      <c r="AR169" s="153" t="s">
        <v>234</v>
      </c>
      <c r="AT169" s="153" t="s">
        <v>168</v>
      </c>
      <c r="AU169" s="153" t="s">
        <v>84</v>
      </c>
      <c r="AY169" s="13" t="s">
        <v>166</v>
      </c>
      <c r="BE169" s="154">
        <f t="shared" si="29"/>
        <v>0</v>
      </c>
      <c r="BF169" s="154">
        <f t="shared" si="30"/>
        <v>0</v>
      </c>
      <c r="BG169" s="154">
        <f t="shared" si="31"/>
        <v>0</v>
      </c>
      <c r="BH169" s="154">
        <f t="shared" si="32"/>
        <v>0</v>
      </c>
      <c r="BI169" s="154">
        <f t="shared" si="33"/>
        <v>0</v>
      </c>
      <c r="BJ169" s="13" t="s">
        <v>82</v>
      </c>
      <c r="BK169" s="154">
        <f t="shared" si="34"/>
        <v>0</v>
      </c>
      <c r="BL169" s="13" t="s">
        <v>234</v>
      </c>
      <c r="BM169" s="153" t="s">
        <v>872</v>
      </c>
    </row>
    <row r="170" spans="2:65" s="1" customFormat="1" ht="6.95" customHeight="1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28"/>
    </row>
  </sheetData>
  <autoFilter ref="C129:K169" xr:uid="{00000000-0009-0000-0000-000002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873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J105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ROUND((SUM(BE105:BE112) + SUM(BE132:BE187)),  2)</f>
        <v>0</v>
      </c>
      <c r="I35" s="90">
        <v>0.21</v>
      </c>
      <c r="J35" s="89">
        <f>ROUND(((SUM(BE105:BE112) + SUM(BE132:BE187))*I35),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ROUND((SUM(BF105:BF112) + SUM(BF132:BF187)),  2)</f>
        <v>0</v>
      </c>
      <c r="I36" s="90">
        <v>0.12</v>
      </c>
      <c r="J36" s="89">
        <f>ROUND(((SUM(BF105:BF112) + SUM(BF132:BF187))*I36),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ROUND((SUM(BG105:BG112) + SUM(BG132:BG187)),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ROUND((SUM(BH105:BH112) + SUM(BH132:BH187)),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ROUND((SUM(BI105:BI112) + SUM(BI132:BI187)),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03 - VZT a chlazení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J132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874</v>
      </c>
      <c r="E97" s="104"/>
      <c r="F97" s="104"/>
      <c r="G97" s="104"/>
      <c r="H97" s="104"/>
      <c r="I97" s="104"/>
      <c r="J97" s="105">
        <f>J133</f>
        <v>0</v>
      </c>
      <c r="L97" s="102"/>
    </row>
    <row r="98" spans="2:65" s="8" customFormat="1" ht="24.95" customHeight="1">
      <c r="B98" s="102"/>
      <c r="D98" s="103" t="s">
        <v>875</v>
      </c>
      <c r="E98" s="104"/>
      <c r="F98" s="104"/>
      <c r="G98" s="104"/>
      <c r="H98" s="104"/>
      <c r="I98" s="104"/>
      <c r="J98" s="105">
        <f>J143</f>
        <v>0</v>
      </c>
      <c r="L98" s="102"/>
    </row>
    <row r="99" spans="2:65" s="8" customFormat="1" ht="24.95" customHeight="1">
      <c r="B99" s="102"/>
      <c r="D99" s="103" t="s">
        <v>876</v>
      </c>
      <c r="E99" s="104"/>
      <c r="F99" s="104"/>
      <c r="G99" s="104"/>
      <c r="H99" s="104"/>
      <c r="I99" s="104"/>
      <c r="J99" s="105">
        <f>J153</f>
        <v>0</v>
      </c>
      <c r="L99" s="102"/>
    </row>
    <row r="100" spans="2:65" s="8" customFormat="1" ht="24.95" customHeight="1">
      <c r="B100" s="102"/>
      <c r="D100" s="103" t="s">
        <v>877</v>
      </c>
      <c r="E100" s="104"/>
      <c r="F100" s="104"/>
      <c r="G100" s="104"/>
      <c r="H100" s="104"/>
      <c r="I100" s="104"/>
      <c r="J100" s="105">
        <f>J158</f>
        <v>0</v>
      </c>
      <c r="L100" s="102"/>
    </row>
    <row r="101" spans="2:65" s="8" customFormat="1" ht="24.95" customHeight="1">
      <c r="B101" s="102"/>
      <c r="D101" s="103" t="s">
        <v>878</v>
      </c>
      <c r="E101" s="104"/>
      <c r="F101" s="104"/>
      <c r="G101" s="104"/>
      <c r="H101" s="104"/>
      <c r="I101" s="104"/>
      <c r="J101" s="105">
        <f>J164</f>
        <v>0</v>
      </c>
      <c r="L101" s="102"/>
    </row>
    <row r="102" spans="2:65" s="8" customFormat="1" ht="24.95" customHeight="1">
      <c r="B102" s="102"/>
      <c r="D102" s="103" t="s">
        <v>879</v>
      </c>
      <c r="E102" s="104"/>
      <c r="F102" s="104"/>
      <c r="G102" s="104"/>
      <c r="H102" s="104"/>
      <c r="I102" s="104"/>
      <c r="J102" s="105">
        <f>J173</f>
        <v>0</v>
      </c>
      <c r="L102" s="102"/>
    </row>
    <row r="103" spans="2:65" s="1" customFormat="1" ht="21.75" customHeight="1">
      <c r="B103" s="28"/>
      <c r="L103" s="28"/>
    </row>
    <row r="104" spans="2:65" s="1" customFormat="1" ht="6.95" customHeight="1">
      <c r="B104" s="28"/>
      <c r="L104" s="28"/>
    </row>
    <row r="105" spans="2:65" s="1" customFormat="1" ht="29.25" customHeight="1">
      <c r="B105" s="28"/>
      <c r="C105" s="101" t="s">
        <v>141</v>
      </c>
      <c r="J105" s="110">
        <f>ROUND(J106 + J107 + J108 + J109 + J110 + J111,2)</f>
        <v>0</v>
      </c>
      <c r="L105" s="28"/>
      <c r="N105" s="111" t="s">
        <v>38</v>
      </c>
    </row>
    <row r="106" spans="2:65" s="1" customFormat="1" ht="18" customHeight="1">
      <c r="B106" s="112"/>
      <c r="C106" s="113"/>
      <c r="D106" s="215" t="s">
        <v>142</v>
      </c>
      <c r="E106" s="216"/>
      <c r="F106" s="216"/>
      <c r="G106" s="113"/>
      <c r="H106" s="113"/>
      <c r="I106" s="113"/>
      <c r="J106" s="115">
        <v>0</v>
      </c>
      <c r="K106" s="113"/>
      <c r="L106" s="112"/>
      <c r="M106" s="113"/>
      <c r="N106" s="116" t="s">
        <v>39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7" t="s">
        <v>143</v>
      </c>
      <c r="AZ106" s="113"/>
      <c r="BA106" s="113"/>
      <c r="BB106" s="113"/>
      <c r="BC106" s="113"/>
      <c r="BD106" s="113"/>
      <c r="BE106" s="118">
        <f t="shared" ref="BE106:BE111" si="0">IF(N106="základní",J106,0)</f>
        <v>0</v>
      </c>
      <c r="BF106" s="118">
        <f t="shared" ref="BF106:BF111" si="1">IF(N106="snížená",J106,0)</f>
        <v>0</v>
      </c>
      <c r="BG106" s="118">
        <f t="shared" ref="BG106:BG111" si="2">IF(N106="zákl. přenesená",J106,0)</f>
        <v>0</v>
      </c>
      <c r="BH106" s="118">
        <f t="shared" ref="BH106:BH111" si="3">IF(N106="sníž. přenesená",J106,0)</f>
        <v>0</v>
      </c>
      <c r="BI106" s="118">
        <f t="shared" ref="BI106:BI111" si="4">IF(N106="nulová",J106,0)</f>
        <v>0</v>
      </c>
      <c r="BJ106" s="117" t="s">
        <v>82</v>
      </c>
      <c r="BK106" s="113"/>
      <c r="BL106" s="113"/>
      <c r="BM106" s="113"/>
    </row>
    <row r="107" spans="2:65" s="1" customFormat="1" ht="18" customHeight="1">
      <c r="B107" s="112"/>
      <c r="C107" s="113"/>
      <c r="D107" s="215" t="s">
        <v>144</v>
      </c>
      <c r="E107" s="216"/>
      <c r="F107" s="216"/>
      <c r="G107" s="113"/>
      <c r="H107" s="113"/>
      <c r="I107" s="113"/>
      <c r="J107" s="115">
        <v>0</v>
      </c>
      <c r="K107" s="113"/>
      <c r="L107" s="112"/>
      <c r="M107" s="113"/>
      <c r="N107" s="116" t="s">
        <v>39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7" t="s">
        <v>143</v>
      </c>
      <c r="AZ107" s="113"/>
      <c r="BA107" s="113"/>
      <c r="BB107" s="113"/>
      <c r="BC107" s="113"/>
      <c r="BD107" s="113"/>
      <c r="BE107" s="118">
        <f t="shared" si="0"/>
        <v>0</v>
      </c>
      <c r="BF107" s="118">
        <f t="shared" si="1"/>
        <v>0</v>
      </c>
      <c r="BG107" s="118">
        <f t="shared" si="2"/>
        <v>0</v>
      </c>
      <c r="BH107" s="118">
        <f t="shared" si="3"/>
        <v>0</v>
      </c>
      <c r="BI107" s="118">
        <f t="shared" si="4"/>
        <v>0</v>
      </c>
      <c r="BJ107" s="117" t="s">
        <v>82</v>
      </c>
      <c r="BK107" s="113"/>
      <c r="BL107" s="113"/>
      <c r="BM107" s="113"/>
    </row>
    <row r="108" spans="2:65" s="1" customFormat="1" ht="18" customHeight="1">
      <c r="B108" s="112"/>
      <c r="C108" s="113"/>
      <c r="D108" s="215" t="s">
        <v>145</v>
      </c>
      <c r="E108" s="216"/>
      <c r="F108" s="216"/>
      <c r="G108" s="113"/>
      <c r="H108" s="113"/>
      <c r="I108" s="113"/>
      <c r="J108" s="115">
        <v>0</v>
      </c>
      <c r="K108" s="113"/>
      <c r="L108" s="112"/>
      <c r="M108" s="113"/>
      <c r="N108" s="116" t="s">
        <v>39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7" t="s">
        <v>143</v>
      </c>
      <c r="AZ108" s="113"/>
      <c r="BA108" s="113"/>
      <c r="BB108" s="113"/>
      <c r="BC108" s="113"/>
      <c r="BD108" s="113"/>
      <c r="BE108" s="118">
        <f t="shared" si="0"/>
        <v>0</v>
      </c>
      <c r="BF108" s="118">
        <f t="shared" si="1"/>
        <v>0</v>
      </c>
      <c r="BG108" s="118">
        <f t="shared" si="2"/>
        <v>0</v>
      </c>
      <c r="BH108" s="118">
        <f t="shared" si="3"/>
        <v>0</v>
      </c>
      <c r="BI108" s="118">
        <f t="shared" si="4"/>
        <v>0</v>
      </c>
      <c r="BJ108" s="117" t="s">
        <v>82</v>
      </c>
      <c r="BK108" s="113"/>
      <c r="BL108" s="113"/>
      <c r="BM108" s="113"/>
    </row>
    <row r="109" spans="2:65" s="1" customFormat="1" ht="18" customHeight="1">
      <c r="B109" s="112"/>
      <c r="C109" s="113"/>
      <c r="D109" s="215" t="s">
        <v>146</v>
      </c>
      <c r="E109" s="216"/>
      <c r="F109" s="216"/>
      <c r="G109" s="113"/>
      <c r="H109" s="113"/>
      <c r="I109" s="113"/>
      <c r="J109" s="115">
        <v>0</v>
      </c>
      <c r="K109" s="113"/>
      <c r="L109" s="112"/>
      <c r="M109" s="113"/>
      <c r="N109" s="116" t="s">
        <v>39</v>
      </c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7" t="s">
        <v>143</v>
      </c>
      <c r="AZ109" s="113"/>
      <c r="BA109" s="113"/>
      <c r="BB109" s="113"/>
      <c r="BC109" s="113"/>
      <c r="BD109" s="113"/>
      <c r="BE109" s="118">
        <f t="shared" si="0"/>
        <v>0</v>
      </c>
      <c r="BF109" s="118">
        <f t="shared" si="1"/>
        <v>0</v>
      </c>
      <c r="BG109" s="118">
        <f t="shared" si="2"/>
        <v>0</v>
      </c>
      <c r="BH109" s="118">
        <f t="shared" si="3"/>
        <v>0</v>
      </c>
      <c r="BI109" s="118">
        <f t="shared" si="4"/>
        <v>0</v>
      </c>
      <c r="BJ109" s="117" t="s">
        <v>82</v>
      </c>
      <c r="BK109" s="113"/>
      <c r="BL109" s="113"/>
      <c r="BM109" s="113"/>
    </row>
    <row r="110" spans="2:65" s="1" customFormat="1" ht="18" customHeight="1">
      <c r="B110" s="112"/>
      <c r="C110" s="113"/>
      <c r="D110" s="215" t="s">
        <v>147</v>
      </c>
      <c r="E110" s="216"/>
      <c r="F110" s="216"/>
      <c r="G110" s="113"/>
      <c r="H110" s="113"/>
      <c r="I110" s="113"/>
      <c r="J110" s="115">
        <v>0</v>
      </c>
      <c r="K110" s="113"/>
      <c r="L110" s="112"/>
      <c r="M110" s="113"/>
      <c r="N110" s="116" t="s">
        <v>39</v>
      </c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7" t="s">
        <v>143</v>
      </c>
      <c r="AZ110" s="113"/>
      <c r="BA110" s="113"/>
      <c r="BB110" s="113"/>
      <c r="BC110" s="113"/>
      <c r="BD110" s="113"/>
      <c r="BE110" s="118">
        <f t="shared" si="0"/>
        <v>0</v>
      </c>
      <c r="BF110" s="118">
        <f t="shared" si="1"/>
        <v>0</v>
      </c>
      <c r="BG110" s="118">
        <f t="shared" si="2"/>
        <v>0</v>
      </c>
      <c r="BH110" s="118">
        <f t="shared" si="3"/>
        <v>0</v>
      </c>
      <c r="BI110" s="118">
        <f t="shared" si="4"/>
        <v>0</v>
      </c>
      <c r="BJ110" s="117" t="s">
        <v>82</v>
      </c>
      <c r="BK110" s="113"/>
      <c r="BL110" s="113"/>
      <c r="BM110" s="113"/>
    </row>
    <row r="111" spans="2:65" s="1" customFormat="1" ht="18" customHeight="1">
      <c r="B111" s="112"/>
      <c r="C111" s="113"/>
      <c r="D111" s="114" t="s">
        <v>148</v>
      </c>
      <c r="E111" s="113"/>
      <c r="F111" s="113"/>
      <c r="G111" s="113"/>
      <c r="H111" s="113"/>
      <c r="I111" s="113"/>
      <c r="J111" s="115">
        <f>ROUND(J30*T111,2)</f>
        <v>0</v>
      </c>
      <c r="K111" s="113"/>
      <c r="L111" s="112"/>
      <c r="M111" s="113"/>
      <c r="N111" s="116" t="s">
        <v>39</v>
      </c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7" t="s">
        <v>149</v>
      </c>
      <c r="AZ111" s="113"/>
      <c r="BA111" s="113"/>
      <c r="BB111" s="113"/>
      <c r="BC111" s="113"/>
      <c r="BD111" s="113"/>
      <c r="BE111" s="118">
        <f t="shared" si="0"/>
        <v>0</v>
      </c>
      <c r="BF111" s="118">
        <f t="shared" si="1"/>
        <v>0</v>
      </c>
      <c r="BG111" s="118">
        <f t="shared" si="2"/>
        <v>0</v>
      </c>
      <c r="BH111" s="118">
        <f t="shared" si="3"/>
        <v>0</v>
      </c>
      <c r="BI111" s="118">
        <f t="shared" si="4"/>
        <v>0</v>
      </c>
      <c r="BJ111" s="117" t="s">
        <v>82</v>
      </c>
      <c r="BK111" s="113"/>
      <c r="BL111" s="113"/>
      <c r="BM111" s="113"/>
    </row>
    <row r="112" spans="2:65" s="1" customFormat="1" ht="11.25">
      <c r="B112" s="28"/>
      <c r="L112" s="28"/>
    </row>
    <row r="113" spans="2:12" s="1" customFormat="1" ht="29.25" customHeight="1">
      <c r="B113" s="28"/>
      <c r="C113" s="119" t="s">
        <v>150</v>
      </c>
      <c r="D113" s="91"/>
      <c r="E113" s="91"/>
      <c r="F113" s="91"/>
      <c r="G113" s="91"/>
      <c r="H113" s="91"/>
      <c r="I113" s="91"/>
      <c r="J113" s="120">
        <f>ROUND(J96+J105,2)</f>
        <v>0</v>
      </c>
      <c r="K113" s="91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151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11" t="str">
        <f>E7</f>
        <v>STOMATOLOGIE A ORDINACE V OBJEKTU KD HULÍN</v>
      </c>
      <c r="F122" s="212"/>
      <c r="G122" s="212"/>
      <c r="H122" s="212"/>
      <c r="L122" s="28"/>
    </row>
    <row r="123" spans="2:12" s="1" customFormat="1" ht="12" customHeight="1">
      <c r="B123" s="28"/>
      <c r="C123" s="23" t="s">
        <v>110</v>
      </c>
      <c r="L123" s="28"/>
    </row>
    <row r="124" spans="2:12" s="1" customFormat="1" ht="16.5" customHeight="1">
      <c r="B124" s="28"/>
      <c r="E124" s="172" t="str">
        <f>E9</f>
        <v>03 - VZT a chlazení</v>
      </c>
      <c r="F124" s="213"/>
      <c r="G124" s="213"/>
      <c r="H124" s="213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>HULÍN</v>
      </c>
      <c r="I126" s="23" t="s">
        <v>22</v>
      </c>
      <c r="J126" s="48" t="str">
        <f>IF(J12="","",J12)</f>
        <v>12. 3. 2025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24</v>
      </c>
      <c r="F128" s="21" t="str">
        <f>E15</f>
        <v xml:space="preserve"> </v>
      </c>
      <c r="I128" s="23" t="s">
        <v>30</v>
      </c>
      <c r="J128" s="26" t="str">
        <f>E21</f>
        <v xml:space="preserve"> </v>
      </c>
      <c r="L128" s="28"/>
    </row>
    <row r="129" spans="2:65" s="1" customFormat="1" ht="15.2" customHeight="1">
      <c r="B129" s="28"/>
      <c r="C129" s="23" t="s">
        <v>28</v>
      </c>
      <c r="F129" s="21" t="str">
        <f>IF(E18="","",E18)</f>
        <v>Vyplň údaj</v>
      </c>
      <c r="I129" s="23" t="s">
        <v>32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21"/>
      <c r="C131" s="122" t="s">
        <v>152</v>
      </c>
      <c r="D131" s="123" t="s">
        <v>59</v>
      </c>
      <c r="E131" s="123" t="s">
        <v>55</v>
      </c>
      <c r="F131" s="123" t="s">
        <v>56</v>
      </c>
      <c r="G131" s="123" t="s">
        <v>153</v>
      </c>
      <c r="H131" s="123" t="s">
        <v>154</v>
      </c>
      <c r="I131" s="123" t="s">
        <v>155</v>
      </c>
      <c r="J131" s="124" t="s">
        <v>116</v>
      </c>
      <c r="K131" s="125" t="s">
        <v>156</v>
      </c>
      <c r="L131" s="121"/>
      <c r="M131" s="55" t="s">
        <v>1</v>
      </c>
      <c r="N131" s="56" t="s">
        <v>38</v>
      </c>
      <c r="O131" s="56" t="s">
        <v>157</v>
      </c>
      <c r="P131" s="56" t="s">
        <v>158</v>
      </c>
      <c r="Q131" s="56" t="s">
        <v>159</v>
      </c>
      <c r="R131" s="56" t="s">
        <v>160</v>
      </c>
      <c r="S131" s="56" t="s">
        <v>161</v>
      </c>
      <c r="T131" s="57" t="s">
        <v>162</v>
      </c>
    </row>
    <row r="132" spans="2:65" s="1" customFormat="1" ht="22.9" customHeight="1">
      <c r="B132" s="28"/>
      <c r="C132" s="60" t="s">
        <v>163</v>
      </c>
      <c r="J132" s="126">
        <f>BK132</f>
        <v>0</v>
      </c>
      <c r="L132" s="28"/>
      <c r="M132" s="58"/>
      <c r="N132" s="49"/>
      <c r="O132" s="49"/>
      <c r="P132" s="127">
        <f>P133+P143+P153+P158+P164+P173</f>
        <v>0</v>
      </c>
      <c r="Q132" s="49"/>
      <c r="R132" s="127">
        <f>R133+R143+R153+R158+R164+R173</f>
        <v>0</v>
      </c>
      <c r="S132" s="49"/>
      <c r="T132" s="128">
        <f>T133+T143+T153+T158+T164+T173</f>
        <v>0</v>
      </c>
      <c r="AT132" s="13" t="s">
        <v>73</v>
      </c>
      <c r="AU132" s="13" t="s">
        <v>118</v>
      </c>
      <c r="BK132" s="129">
        <f>BK133+BK143+BK153+BK158+BK164+BK173</f>
        <v>0</v>
      </c>
    </row>
    <row r="133" spans="2:65" s="11" customFormat="1" ht="25.9" customHeight="1">
      <c r="B133" s="130"/>
      <c r="D133" s="131" t="s">
        <v>73</v>
      </c>
      <c r="E133" s="132" t="s">
        <v>880</v>
      </c>
      <c r="F133" s="132" t="s">
        <v>881</v>
      </c>
      <c r="I133" s="133"/>
      <c r="J133" s="134">
        <f>BK133</f>
        <v>0</v>
      </c>
      <c r="L133" s="130"/>
      <c r="M133" s="135"/>
      <c r="P133" s="136">
        <f>SUM(P134:P142)</f>
        <v>0</v>
      </c>
      <c r="R133" s="136">
        <f>SUM(R134:R142)</f>
        <v>0</v>
      </c>
      <c r="T133" s="137">
        <f>SUM(T134:T142)</f>
        <v>0</v>
      </c>
      <c r="AR133" s="131" t="s">
        <v>82</v>
      </c>
      <c r="AT133" s="138" t="s">
        <v>73</v>
      </c>
      <c r="AU133" s="138" t="s">
        <v>74</v>
      </c>
      <c r="AY133" s="131" t="s">
        <v>166</v>
      </c>
      <c r="BK133" s="139">
        <f>SUM(BK134:BK142)</f>
        <v>0</v>
      </c>
    </row>
    <row r="134" spans="2:65" s="1" customFormat="1" ht="49.15" customHeight="1">
      <c r="B134" s="112"/>
      <c r="C134" s="142" t="s">
        <v>82</v>
      </c>
      <c r="D134" s="142" t="s">
        <v>168</v>
      </c>
      <c r="E134" s="143" t="s">
        <v>882</v>
      </c>
      <c r="F134" s="144" t="s">
        <v>883</v>
      </c>
      <c r="G134" s="145" t="s">
        <v>884</v>
      </c>
      <c r="H134" s="146">
        <v>1</v>
      </c>
      <c r="I134" s="147"/>
      <c r="J134" s="148">
        <f t="shared" ref="J134:J142" si="5">ROUND(I134*H134,2)</f>
        <v>0</v>
      </c>
      <c r="K134" s="149"/>
      <c r="L134" s="28"/>
      <c r="M134" s="150" t="s">
        <v>1</v>
      </c>
      <c r="N134" s="111" t="s">
        <v>39</v>
      </c>
      <c r="P134" s="151">
        <f t="shared" ref="P134:P142" si="6">O134*H134</f>
        <v>0</v>
      </c>
      <c r="Q134" s="151">
        <v>0</v>
      </c>
      <c r="R134" s="151">
        <f t="shared" ref="R134:R142" si="7">Q134*H134</f>
        <v>0</v>
      </c>
      <c r="S134" s="151">
        <v>0</v>
      </c>
      <c r="T134" s="152">
        <f t="shared" ref="T134:T142" si="8">S134*H134</f>
        <v>0</v>
      </c>
      <c r="AR134" s="153" t="s">
        <v>172</v>
      </c>
      <c r="AT134" s="153" t="s">
        <v>168</v>
      </c>
      <c r="AU134" s="153" t="s">
        <v>82</v>
      </c>
      <c r="AY134" s="13" t="s">
        <v>166</v>
      </c>
      <c r="BE134" s="154">
        <f t="shared" ref="BE134:BE142" si="9">IF(N134="základní",J134,0)</f>
        <v>0</v>
      </c>
      <c r="BF134" s="154">
        <f t="shared" ref="BF134:BF142" si="10">IF(N134="snížená",J134,0)</f>
        <v>0</v>
      </c>
      <c r="BG134" s="154">
        <f t="shared" ref="BG134:BG142" si="11">IF(N134="zákl. přenesená",J134,0)</f>
        <v>0</v>
      </c>
      <c r="BH134" s="154">
        <f t="shared" ref="BH134:BH142" si="12">IF(N134="sníž. přenesená",J134,0)</f>
        <v>0</v>
      </c>
      <c r="BI134" s="154">
        <f t="shared" ref="BI134:BI142" si="13">IF(N134="nulová",J134,0)</f>
        <v>0</v>
      </c>
      <c r="BJ134" s="13" t="s">
        <v>82</v>
      </c>
      <c r="BK134" s="154">
        <f t="shared" ref="BK134:BK142" si="14">ROUND(I134*H134,2)</f>
        <v>0</v>
      </c>
      <c r="BL134" s="13" t="s">
        <v>172</v>
      </c>
      <c r="BM134" s="153" t="s">
        <v>885</v>
      </c>
    </row>
    <row r="135" spans="2:65" s="1" customFormat="1" ht="55.5" customHeight="1">
      <c r="B135" s="112"/>
      <c r="C135" s="142" t="s">
        <v>84</v>
      </c>
      <c r="D135" s="142" t="s">
        <v>168</v>
      </c>
      <c r="E135" s="143" t="s">
        <v>886</v>
      </c>
      <c r="F135" s="144" t="s">
        <v>887</v>
      </c>
      <c r="G135" s="145" t="s">
        <v>884</v>
      </c>
      <c r="H135" s="146">
        <v>2</v>
      </c>
      <c r="I135" s="147"/>
      <c r="J135" s="148">
        <f t="shared" si="5"/>
        <v>0</v>
      </c>
      <c r="K135" s="149"/>
      <c r="L135" s="28"/>
      <c r="M135" s="150" t="s">
        <v>1</v>
      </c>
      <c r="N135" s="111" t="s">
        <v>39</v>
      </c>
      <c r="P135" s="151">
        <f t="shared" si="6"/>
        <v>0</v>
      </c>
      <c r="Q135" s="151">
        <v>0</v>
      </c>
      <c r="R135" s="151">
        <f t="shared" si="7"/>
        <v>0</v>
      </c>
      <c r="S135" s="151">
        <v>0</v>
      </c>
      <c r="T135" s="152">
        <f t="shared" si="8"/>
        <v>0</v>
      </c>
      <c r="AR135" s="153" t="s">
        <v>172</v>
      </c>
      <c r="AT135" s="153" t="s">
        <v>168</v>
      </c>
      <c r="AU135" s="153" t="s">
        <v>82</v>
      </c>
      <c r="AY135" s="13" t="s">
        <v>166</v>
      </c>
      <c r="BE135" s="154">
        <f t="shared" si="9"/>
        <v>0</v>
      </c>
      <c r="BF135" s="154">
        <f t="shared" si="10"/>
        <v>0</v>
      </c>
      <c r="BG135" s="154">
        <f t="shared" si="11"/>
        <v>0</v>
      </c>
      <c r="BH135" s="154">
        <f t="shared" si="12"/>
        <v>0</v>
      </c>
      <c r="BI135" s="154">
        <f t="shared" si="13"/>
        <v>0</v>
      </c>
      <c r="BJ135" s="13" t="s">
        <v>82</v>
      </c>
      <c r="BK135" s="154">
        <f t="shared" si="14"/>
        <v>0</v>
      </c>
      <c r="BL135" s="13" t="s">
        <v>172</v>
      </c>
      <c r="BM135" s="153" t="s">
        <v>888</v>
      </c>
    </row>
    <row r="136" spans="2:65" s="1" customFormat="1" ht="55.5" customHeight="1">
      <c r="B136" s="112"/>
      <c r="C136" s="142" t="s">
        <v>180</v>
      </c>
      <c r="D136" s="142" t="s">
        <v>168</v>
      </c>
      <c r="E136" s="143" t="s">
        <v>889</v>
      </c>
      <c r="F136" s="144" t="s">
        <v>890</v>
      </c>
      <c r="G136" s="145" t="s">
        <v>884</v>
      </c>
      <c r="H136" s="146">
        <v>1</v>
      </c>
      <c r="I136" s="147"/>
      <c r="J136" s="148">
        <f t="shared" si="5"/>
        <v>0</v>
      </c>
      <c r="K136" s="149"/>
      <c r="L136" s="28"/>
      <c r="M136" s="150" t="s">
        <v>1</v>
      </c>
      <c r="N136" s="111" t="s">
        <v>39</v>
      </c>
      <c r="P136" s="151">
        <f t="shared" si="6"/>
        <v>0</v>
      </c>
      <c r="Q136" s="151">
        <v>0</v>
      </c>
      <c r="R136" s="151">
        <f t="shared" si="7"/>
        <v>0</v>
      </c>
      <c r="S136" s="151">
        <v>0</v>
      </c>
      <c r="T136" s="152">
        <f t="shared" si="8"/>
        <v>0</v>
      </c>
      <c r="AR136" s="153" t="s">
        <v>172</v>
      </c>
      <c r="AT136" s="153" t="s">
        <v>168</v>
      </c>
      <c r="AU136" s="153" t="s">
        <v>82</v>
      </c>
      <c r="AY136" s="13" t="s">
        <v>166</v>
      </c>
      <c r="BE136" s="154">
        <f t="shared" si="9"/>
        <v>0</v>
      </c>
      <c r="BF136" s="154">
        <f t="shared" si="10"/>
        <v>0</v>
      </c>
      <c r="BG136" s="154">
        <f t="shared" si="11"/>
        <v>0</v>
      </c>
      <c r="BH136" s="154">
        <f t="shared" si="12"/>
        <v>0</v>
      </c>
      <c r="BI136" s="154">
        <f t="shared" si="13"/>
        <v>0</v>
      </c>
      <c r="BJ136" s="13" t="s">
        <v>82</v>
      </c>
      <c r="BK136" s="154">
        <f t="shared" si="14"/>
        <v>0</v>
      </c>
      <c r="BL136" s="13" t="s">
        <v>172</v>
      </c>
      <c r="BM136" s="153" t="s">
        <v>891</v>
      </c>
    </row>
    <row r="137" spans="2:65" s="1" customFormat="1" ht="16.5" customHeight="1">
      <c r="B137" s="112"/>
      <c r="C137" s="142" t="s">
        <v>172</v>
      </c>
      <c r="D137" s="142" t="s">
        <v>168</v>
      </c>
      <c r="E137" s="143" t="s">
        <v>892</v>
      </c>
      <c r="F137" s="144" t="s">
        <v>893</v>
      </c>
      <c r="G137" s="145" t="s">
        <v>894</v>
      </c>
      <c r="H137" s="146">
        <v>1</v>
      </c>
      <c r="I137" s="147"/>
      <c r="J137" s="148">
        <f t="shared" si="5"/>
        <v>0</v>
      </c>
      <c r="K137" s="149"/>
      <c r="L137" s="28"/>
      <c r="M137" s="150" t="s">
        <v>1</v>
      </c>
      <c r="N137" s="111" t="s">
        <v>39</v>
      </c>
      <c r="P137" s="151">
        <f t="shared" si="6"/>
        <v>0</v>
      </c>
      <c r="Q137" s="151">
        <v>0</v>
      </c>
      <c r="R137" s="151">
        <f t="shared" si="7"/>
        <v>0</v>
      </c>
      <c r="S137" s="151">
        <v>0</v>
      </c>
      <c r="T137" s="152">
        <f t="shared" si="8"/>
        <v>0</v>
      </c>
      <c r="AR137" s="153" t="s">
        <v>172</v>
      </c>
      <c r="AT137" s="153" t="s">
        <v>168</v>
      </c>
      <c r="AU137" s="153" t="s">
        <v>82</v>
      </c>
      <c r="AY137" s="13" t="s">
        <v>166</v>
      </c>
      <c r="BE137" s="154">
        <f t="shared" si="9"/>
        <v>0</v>
      </c>
      <c r="BF137" s="154">
        <f t="shared" si="10"/>
        <v>0</v>
      </c>
      <c r="BG137" s="154">
        <f t="shared" si="11"/>
        <v>0</v>
      </c>
      <c r="BH137" s="154">
        <f t="shared" si="12"/>
        <v>0</v>
      </c>
      <c r="BI137" s="154">
        <f t="shared" si="13"/>
        <v>0</v>
      </c>
      <c r="BJ137" s="13" t="s">
        <v>82</v>
      </c>
      <c r="BK137" s="154">
        <f t="shared" si="14"/>
        <v>0</v>
      </c>
      <c r="BL137" s="13" t="s">
        <v>172</v>
      </c>
      <c r="BM137" s="153" t="s">
        <v>895</v>
      </c>
    </row>
    <row r="138" spans="2:65" s="1" customFormat="1" ht="16.5" customHeight="1">
      <c r="B138" s="112"/>
      <c r="C138" s="142" t="s">
        <v>189</v>
      </c>
      <c r="D138" s="142" t="s">
        <v>168</v>
      </c>
      <c r="E138" s="143" t="s">
        <v>896</v>
      </c>
      <c r="F138" s="144" t="s">
        <v>897</v>
      </c>
      <c r="G138" s="145" t="s">
        <v>251</v>
      </c>
      <c r="H138" s="146">
        <v>1</v>
      </c>
      <c r="I138" s="147"/>
      <c r="J138" s="148">
        <f t="shared" si="5"/>
        <v>0</v>
      </c>
      <c r="K138" s="149"/>
      <c r="L138" s="28"/>
      <c r="M138" s="150" t="s">
        <v>1</v>
      </c>
      <c r="N138" s="111" t="s">
        <v>39</v>
      </c>
      <c r="P138" s="151">
        <f t="shared" si="6"/>
        <v>0</v>
      </c>
      <c r="Q138" s="151">
        <v>0</v>
      </c>
      <c r="R138" s="151">
        <f t="shared" si="7"/>
        <v>0</v>
      </c>
      <c r="S138" s="151">
        <v>0</v>
      </c>
      <c r="T138" s="152">
        <f t="shared" si="8"/>
        <v>0</v>
      </c>
      <c r="AR138" s="153" t="s">
        <v>172</v>
      </c>
      <c r="AT138" s="153" t="s">
        <v>168</v>
      </c>
      <c r="AU138" s="153" t="s">
        <v>82</v>
      </c>
      <c r="AY138" s="13" t="s">
        <v>166</v>
      </c>
      <c r="BE138" s="154">
        <f t="shared" si="9"/>
        <v>0</v>
      </c>
      <c r="BF138" s="154">
        <f t="shared" si="10"/>
        <v>0</v>
      </c>
      <c r="BG138" s="154">
        <f t="shared" si="11"/>
        <v>0</v>
      </c>
      <c r="BH138" s="154">
        <f t="shared" si="12"/>
        <v>0</v>
      </c>
      <c r="BI138" s="154">
        <f t="shared" si="13"/>
        <v>0</v>
      </c>
      <c r="BJ138" s="13" t="s">
        <v>82</v>
      </c>
      <c r="BK138" s="154">
        <f t="shared" si="14"/>
        <v>0</v>
      </c>
      <c r="BL138" s="13" t="s">
        <v>172</v>
      </c>
      <c r="BM138" s="153" t="s">
        <v>898</v>
      </c>
    </row>
    <row r="139" spans="2:65" s="1" customFormat="1" ht="55.5" customHeight="1">
      <c r="B139" s="112"/>
      <c r="C139" s="142" t="s">
        <v>193</v>
      </c>
      <c r="D139" s="142" t="s">
        <v>168</v>
      </c>
      <c r="E139" s="143" t="s">
        <v>899</v>
      </c>
      <c r="F139" s="144" t="s">
        <v>900</v>
      </c>
      <c r="G139" s="145" t="s">
        <v>901</v>
      </c>
      <c r="H139" s="146">
        <v>78</v>
      </c>
      <c r="I139" s="147"/>
      <c r="J139" s="148">
        <f t="shared" si="5"/>
        <v>0</v>
      </c>
      <c r="K139" s="149"/>
      <c r="L139" s="28"/>
      <c r="M139" s="150" t="s">
        <v>1</v>
      </c>
      <c r="N139" s="111" t="s">
        <v>39</v>
      </c>
      <c r="P139" s="151">
        <f t="shared" si="6"/>
        <v>0</v>
      </c>
      <c r="Q139" s="151">
        <v>0</v>
      </c>
      <c r="R139" s="151">
        <f t="shared" si="7"/>
        <v>0</v>
      </c>
      <c r="S139" s="151">
        <v>0</v>
      </c>
      <c r="T139" s="152">
        <f t="shared" si="8"/>
        <v>0</v>
      </c>
      <c r="AR139" s="153" t="s">
        <v>172</v>
      </c>
      <c r="AT139" s="153" t="s">
        <v>168</v>
      </c>
      <c r="AU139" s="153" t="s">
        <v>82</v>
      </c>
      <c r="AY139" s="13" t="s">
        <v>166</v>
      </c>
      <c r="BE139" s="154">
        <f t="shared" si="9"/>
        <v>0</v>
      </c>
      <c r="BF139" s="154">
        <f t="shared" si="10"/>
        <v>0</v>
      </c>
      <c r="BG139" s="154">
        <f t="shared" si="11"/>
        <v>0</v>
      </c>
      <c r="BH139" s="154">
        <f t="shared" si="12"/>
        <v>0</v>
      </c>
      <c r="BI139" s="154">
        <f t="shared" si="13"/>
        <v>0</v>
      </c>
      <c r="BJ139" s="13" t="s">
        <v>82</v>
      </c>
      <c r="BK139" s="154">
        <f t="shared" si="14"/>
        <v>0</v>
      </c>
      <c r="BL139" s="13" t="s">
        <v>172</v>
      </c>
      <c r="BM139" s="153" t="s">
        <v>902</v>
      </c>
    </row>
    <row r="140" spans="2:65" s="1" customFormat="1" ht="44.25" customHeight="1">
      <c r="B140" s="112"/>
      <c r="C140" s="142" t="s">
        <v>199</v>
      </c>
      <c r="D140" s="142" t="s">
        <v>168</v>
      </c>
      <c r="E140" s="143" t="s">
        <v>903</v>
      </c>
      <c r="F140" s="144" t="s">
        <v>904</v>
      </c>
      <c r="G140" s="145" t="s">
        <v>251</v>
      </c>
      <c r="H140" s="146">
        <v>1</v>
      </c>
      <c r="I140" s="147"/>
      <c r="J140" s="148">
        <f t="shared" si="5"/>
        <v>0</v>
      </c>
      <c r="K140" s="149"/>
      <c r="L140" s="28"/>
      <c r="M140" s="150" t="s">
        <v>1</v>
      </c>
      <c r="N140" s="111" t="s">
        <v>39</v>
      </c>
      <c r="P140" s="151">
        <f t="shared" si="6"/>
        <v>0</v>
      </c>
      <c r="Q140" s="151">
        <v>0</v>
      </c>
      <c r="R140" s="151">
        <f t="shared" si="7"/>
        <v>0</v>
      </c>
      <c r="S140" s="151">
        <v>0</v>
      </c>
      <c r="T140" s="152">
        <f t="shared" si="8"/>
        <v>0</v>
      </c>
      <c r="AR140" s="153" t="s">
        <v>172</v>
      </c>
      <c r="AT140" s="153" t="s">
        <v>168</v>
      </c>
      <c r="AU140" s="153" t="s">
        <v>82</v>
      </c>
      <c r="AY140" s="13" t="s">
        <v>166</v>
      </c>
      <c r="BE140" s="154">
        <f t="shared" si="9"/>
        <v>0</v>
      </c>
      <c r="BF140" s="154">
        <f t="shared" si="10"/>
        <v>0</v>
      </c>
      <c r="BG140" s="154">
        <f t="shared" si="11"/>
        <v>0</v>
      </c>
      <c r="BH140" s="154">
        <f t="shared" si="12"/>
        <v>0</v>
      </c>
      <c r="BI140" s="154">
        <f t="shared" si="13"/>
        <v>0</v>
      </c>
      <c r="BJ140" s="13" t="s">
        <v>82</v>
      </c>
      <c r="BK140" s="154">
        <f t="shared" si="14"/>
        <v>0</v>
      </c>
      <c r="BL140" s="13" t="s">
        <v>172</v>
      </c>
      <c r="BM140" s="153" t="s">
        <v>905</v>
      </c>
    </row>
    <row r="141" spans="2:65" s="1" customFormat="1" ht="37.9" customHeight="1">
      <c r="B141" s="112"/>
      <c r="C141" s="142" t="s">
        <v>178</v>
      </c>
      <c r="D141" s="142" t="s">
        <v>168</v>
      </c>
      <c r="E141" s="143" t="s">
        <v>906</v>
      </c>
      <c r="F141" s="144" t="s">
        <v>907</v>
      </c>
      <c r="G141" s="145" t="s">
        <v>196</v>
      </c>
      <c r="H141" s="146">
        <v>2</v>
      </c>
      <c r="I141" s="147"/>
      <c r="J141" s="148">
        <f t="shared" si="5"/>
        <v>0</v>
      </c>
      <c r="K141" s="149"/>
      <c r="L141" s="28"/>
      <c r="M141" s="150" t="s">
        <v>1</v>
      </c>
      <c r="N141" s="111" t="s">
        <v>39</v>
      </c>
      <c r="P141" s="151">
        <f t="shared" si="6"/>
        <v>0</v>
      </c>
      <c r="Q141" s="151">
        <v>0</v>
      </c>
      <c r="R141" s="151">
        <f t="shared" si="7"/>
        <v>0</v>
      </c>
      <c r="S141" s="151">
        <v>0</v>
      </c>
      <c r="T141" s="152">
        <f t="shared" si="8"/>
        <v>0</v>
      </c>
      <c r="AR141" s="153" t="s">
        <v>172</v>
      </c>
      <c r="AT141" s="153" t="s">
        <v>168</v>
      </c>
      <c r="AU141" s="153" t="s">
        <v>82</v>
      </c>
      <c r="AY141" s="13" t="s">
        <v>166</v>
      </c>
      <c r="BE141" s="154">
        <f t="shared" si="9"/>
        <v>0</v>
      </c>
      <c r="BF141" s="154">
        <f t="shared" si="10"/>
        <v>0</v>
      </c>
      <c r="BG141" s="154">
        <f t="shared" si="11"/>
        <v>0</v>
      </c>
      <c r="BH141" s="154">
        <f t="shared" si="12"/>
        <v>0</v>
      </c>
      <c r="BI141" s="154">
        <f t="shared" si="13"/>
        <v>0</v>
      </c>
      <c r="BJ141" s="13" t="s">
        <v>82</v>
      </c>
      <c r="BK141" s="154">
        <f t="shared" si="14"/>
        <v>0</v>
      </c>
      <c r="BL141" s="13" t="s">
        <v>172</v>
      </c>
      <c r="BM141" s="153" t="s">
        <v>908</v>
      </c>
    </row>
    <row r="142" spans="2:65" s="1" customFormat="1" ht="24.2" customHeight="1">
      <c r="B142" s="112"/>
      <c r="C142" s="142" t="s">
        <v>207</v>
      </c>
      <c r="D142" s="142" t="s">
        <v>168</v>
      </c>
      <c r="E142" s="143" t="s">
        <v>909</v>
      </c>
      <c r="F142" s="144" t="s">
        <v>910</v>
      </c>
      <c r="G142" s="145" t="s">
        <v>894</v>
      </c>
      <c r="H142" s="146">
        <v>45</v>
      </c>
      <c r="I142" s="147"/>
      <c r="J142" s="148">
        <f t="shared" si="5"/>
        <v>0</v>
      </c>
      <c r="K142" s="149"/>
      <c r="L142" s="28"/>
      <c r="M142" s="150" t="s">
        <v>1</v>
      </c>
      <c r="N142" s="111" t="s">
        <v>39</v>
      </c>
      <c r="P142" s="151">
        <f t="shared" si="6"/>
        <v>0</v>
      </c>
      <c r="Q142" s="151">
        <v>0</v>
      </c>
      <c r="R142" s="151">
        <f t="shared" si="7"/>
        <v>0</v>
      </c>
      <c r="S142" s="151">
        <v>0</v>
      </c>
      <c r="T142" s="152">
        <f t="shared" si="8"/>
        <v>0</v>
      </c>
      <c r="AR142" s="153" t="s">
        <v>172</v>
      </c>
      <c r="AT142" s="153" t="s">
        <v>168</v>
      </c>
      <c r="AU142" s="153" t="s">
        <v>82</v>
      </c>
      <c r="AY142" s="13" t="s">
        <v>166</v>
      </c>
      <c r="BE142" s="154">
        <f t="shared" si="9"/>
        <v>0</v>
      </c>
      <c r="BF142" s="154">
        <f t="shared" si="10"/>
        <v>0</v>
      </c>
      <c r="BG142" s="154">
        <f t="shared" si="11"/>
        <v>0</v>
      </c>
      <c r="BH142" s="154">
        <f t="shared" si="12"/>
        <v>0</v>
      </c>
      <c r="BI142" s="154">
        <f t="shared" si="13"/>
        <v>0</v>
      </c>
      <c r="BJ142" s="13" t="s">
        <v>82</v>
      </c>
      <c r="BK142" s="154">
        <f t="shared" si="14"/>
        <v>0</v>
      </c>
      <c r="BL142" s="13" t="s">
        <v>172</v>
      </c>
      <c r="BM142" s="153" t="s">
        <v>911</v>
      </c>
    </row>
    <row r="143" spans="2:65" s="11" customFormat="1" ht="25.9" customHeight="1">
      <c r="B143" s="130"/>
      <c r="D143" s="131" t="s">
        <v>73</v>
      </c>
      <c r="E143" s="132" t="s">
        <v>912</v>
      </c>
      <c r="F143" s="132" t="s">
        <v>913</v>
      </c>
      <c r="I143" s="133"/>
      <c r="J143" s="134">
        <f>BK143</f>
        <v>0</v>
      </c>
      <c r="L143" s="130"/>
      <c r="M143" s="135"/>
      <c r="P143" s="136">
        <f>SUM(P144:P152)</f>
        <v>0</v>
      </c>
      <c r="R143" s="136">
        <f>SUM(R144:R152)</f>
        <v>0</v>
      </c>
      <c r="T143" s="137">
        <f>SUM(T144:T152)</f>
        <v>0</v>
      </c>
      <c r="AR143" s="131" t="s">
        <v>82</v>
      </c>
      <c r="AT143" s="138" t="s">
        <v>73</v>
      </c>
      <c r="AU143" s="138" t="s">
        <v>74</v>
      </c>
      <c r="AY143" s="131" t="s">
        <v>166</v>
      </c>
      <c r="BK143" s="139">
        <f>SUM(BK144:BK152)</f>
        <v>0</v>
      </c>
    </row>
    <row r="144" spans="2:65" s="1" customFormat="1" ht="49.15" customHeight="1">
      <c r="B144" s="112"/>
      <c r="C144" s="142" t="s">
        <v>211</v>
      </c>
      <c r="D144" s="142" t="s">
        <v>168</v>
      </c>
      <c r="E144" s="143" t="s">
        <v>882</v>
      </c>
      <c r="F144" s="144" t="s">
        <v>883</v>
      </c>
      <c r="G144" s="145" t="s">
        <v>884</v>
      </c>
      <c r="H144" s="146">
        <v>1</v>
      </c>
      <c r="I144" s="147"/>
      <c r="J144" s="148">
        <f t="shared" ref="J144:J152" si="15">ROUND(I144*H144,2)</f>
        <v>0</v>
      </c>
      <c r="K144" s="149"/>
      <c r="L144" s="28"/>
      <c r="M144" s="150" t="s">
        <v>1</v>
      </c>
      <c r="N144" s="111" t="s">
        <v>39</v>
      </c>
      <c r="P144" s="151">
        <f t="shared" ref="P144:P152" si="16">O144*H144</f>
        <v>0</v>
      </c>
      <c r="Q144" s="151">
        <v>0</v>
      </c>
      <c r="R144" s="151">
        <f t="shared" ref="R144:R152" si="17">Q144*H144</f>
        <v>0</v>
      </c>
      <c r="S144" s="151">
        <v>0</v>
      </c>
      <c r="T144" s="152">
        <f t="shared" ref="T144:T152" si="18">S144*H144</f>
        <v>0</v>
      </c>
      <c r="AR144" s="153" t="s">
        <v>172</v>
      </c>
      <c r="AT144" s="153" t="s">
        <v>168</v>
      </c>
      <c r="AU144" s="153" t="s">
        <v>82</v>
      </c>
      <c r="AY144" s="13" t="s">
        <v>166</v>
      </c>
      <c r="BE144" s="154">
        <f t="shared" ref="BE144:BE152" si="19">IF(N144="základní",J144,0)</f>
        <v>0</v>
      </c>
      <c r="BF144" s="154">
        <f t="shared" ref="BF144:BF152" si="20">IF(N144="snížená",J144,0)</f>
        <v>0</v>
      </c>
      <c r="BG144" s="154">
        <f t="shared" ref="BG144:BG152" si="21">IF(N144="zákl. přenesená",J144,0)</f>
        <v>0</v>
      </c>
      <c r="BH144" s="154">
        <f t="shared" ref="BH144:BH152" si="22">IF(N144="sníž. přenesená",J144,0)</f>
        <v>0</v>
      </c>
      <c r="BI144" s="154">
        <f t="shared" ref="BI144:BI152" si="23">IF(N144="nulová",J144,0)</f>
        <v>0</v>
      </c>
      <c r="BJ144" s="13" t="s">
        <v>82</v>
      </c>
      <c r="BK144" s="154">
        <f t="shared" ref="BK144:BK152" si="24">ROUND(I144*H144,2)</f>
        <v>0</v>
      </c>
      <c r="BL144" s="13" t="s">
        <v>172</v>
      </c>
      <c r="BM144" s="153" t="s">
        <v>914</v>
      </c>
    </row>
    <row r="145" spans="2:65" s="1" customFormat="1" ht="55.5" customHeight="1">
      <c r="B145" s="112"/>
      <c r="C145" s="142" t="s">
        <v>8</v>
      </c>
      <c r="D145" s="142" t="s">
        <v>168</v>
      </c>
      <c r="E145" s="143" t="s">
        <v>915</v>
      </c>
      <c r="F145" s="144" t="s">
        <v>916</v>
      </c>
      <c r="G145" s="145" t="s">
        <v>884</v>
      </c>
      <c r="H145" s="146">
        <v>1</v>
      </c>
      <c r="I145" s="147"/>
      <c r="J145" s="148">
        <f t="shared" si="15"/>
        <v>0</v>
      </c>
      <c r="K145" s="149"/>
      <c r="L145" s="28"/>
      <c r="M145" s="150" t="s">
        <v>1</v>
      </c>
      <c r="N145" s="111" t="s">
        <v>39</v>
      </c>
      <c r="P145" s="151">
        <f t="shared" si="16"/>
        <v>0</v>
      </c>
      <c r="Q145" s="151">
        <v>0</v>
      </c>
      <c r="R145" s="151">
        <f t="shared" si="17"/>
        <v>0</v>
      </c>
      <c r="S145" s="151">
        <v>0</v>
      </c>
      <c r="T145" s="152">
        <f t="shared" si="18"/>
        <v>0</v>
      </c>
      <c r="AR145" s="153" t="s">
        <v>172</v>
      </c>
      <c r="AT145" s="153" t="s">
        <v>168</v>
      </c>
      <c r="AU145" s="153" t="s">
        <v>82</v>
      </c>
      <c r="AY145" s="13" t="s">
        <v>166</v>
      </c>
      <c r="BE145" s="154">
        <f t="shared" si="19"/>
        <v>0</v>
      </c>
      <c r="BF145" s="154">
        <f t="shared" si="20"/>
        <v>0</v>
      </c>
      <c r="BG145" s="154">
        <f t="shared" si="21"/>
        <v>0</v>
      </c>
      <c r="BH145" s="154">
        <f t="shared" si="22"/>
        <v>0</v>
      </c>
      <c r="BI145" s="154">
        <f t="shared" si="23"/>
        <v>0</v>
      </c>
      <c r="BJ145" s="13" t="s">
        <v>82</v>
      </c>
      <c r="BK145" s="154">
        <f t="shared" si="24"/>
        <v>0</v>
      </c>
      <c r="BL145" s="13" t="s">
        <v>172</v>
      </c>
      <c r="BM145" s="153" t="s">
        <v>917</v>
      </c>
    </row>
    <row r="146" spans="2:65" s="1" customFormat="1" ht="55.5" customHeight="1">
      <c r="B146" s="112"/>
      <c r="C146" s="142" t="s">
        <v>215</v>
      </c>
      <c r="D146" s="142" t="s">
        <v>168</v>
      </c>
      <c r="E146" s="143" t="s">
        <v>886</v>
      </c>
      <c r="F146" s="144" t="s">
        <v>887</v>
      </c>
      <c r="G146" s="145" t="s">
        <v>884</v>
      </c>
      <c r="H146" s="146">
        <v>2</v>
      </c>
      <c r="I146" s="147"/>
      <c r="J146" s="148">
        <f t="shared" si="15"/>
        <v>0</v>
      </c>
      <c r="K146" s="149"/>
      <c r="L146" s="28"/>
      <c r="M146" s="150" t="s">
        <v>1</v>
      </c>
      <c r="N146" s="111" t="s">
        <v>39</v>
      </c>
      <c r="P146" s="151">
        <f t="shared" si="16"/>
        <v>0</v>
      </c>
      <c r="Q146" s="151">
        <v>0</v>
      </c>
      <c r="R146" s="151">
        <f t="shared" si="17"/>
        <v>0</v>
      </c>
      <c r="S146" s="151">
        <v>0</v>
      </c>
      <c r="T146" s="152">
        <f t="shared" si="18"/>
        <v>0</v>
      </c>
      <c r="AR146" s="153" t="s">
        <v>172</v>
      </c>
      <c r="AT146" s="153" t="s">
        <v>168</v>
      </c>
      <c r="AU146" s="153" t="s">
        <v>82</v>
      </c>
      <c r="AY146" s="13" t="s">
        <v>166</v>
      </c>
      <c r="BE146" s="154">
        <f t="shared" si="19"/>
        <v>0</v>
      </c>
      <c r="BF146" s="154">
        <f t="shared" si="20"/>
        <v>0</v>
      </c>
      <c r="BG146" s="154">
        <f t="shared" si="21"/>
        <v>0</v>
      </c>
      <c r="BH146" s="154">
        <f t="shared" si="22"/>
        <v>0</v>
      </c>
      <c r="BI146" s="154">
        <f t="shared" si="23"/>
        <v>0</v>
      </c>
      <c r="BJ146" s="13" t="s">
        <v>82</v>
      </c>
      <c r="BK146" s="154">
        <f t="shared" si="24"/>
        <v>0</v>
      </c>
      <c r="BL146" s="13" t="s">
        <v>172</v>
      </c>
      <c r="BM146" s="153" t="s">
        <v>918</v>
      </c>
    </row>
    <row r="147" spans="2:65" s="1" customFormat="1" ht="16.5" customHeight="1">
      <c r="B147" s="112"/>
      <c r="C147" s="142" t="s">
        <v>222</v>
      </c>
      <c r="D147" s="142" t="s">
        <v>168</v>
      </c>
      <c r="E147" s="143" t="s">
        <v>892</v>
      </c>
      <c r="F147" s="144" t="s">
        <v>893</v>
      </c>
      <c r="G147" s="145" t="s">
        <v>894</v>
      </c>
      <c r="H147" s="146">
        <v>0.5</v>
      </c>
      <c r="I147" s="147"/>
      <c r="J147" s="148">
        <f t="shared" si="15"/>
        <v>0</v>
      </c>
      <c r="K147" s="149"/>
      <c r="L147" s="28"/>
      <c r="M147" s="150" t="s">
        <v>1</v>
      </c>
      <c r="N147" s="111" t="s">
        <v>39</v>
      </c>
      <c r="P147" s="151">
        <f t="shared" si="16"/>
        <v>0</v>
      </c>
      <c r="Q147" s="151">
        <v>0</v>
      </c>
      <c r="R147" s="151">
        <f t="shared" si="17"/>
        <v>0</v>
      </c>
      <c r="S147" s="151">
        <v>0</v>
      </c>
      <c r="T147" s="152">
        <f t="shared" si="18"/>
        <v>0</v>
      </c>
      <c r="AR147" s="153" t="s">
        <v>172</v>
      </c>
      <c r="AT147" s="153" t="s">
        <v>168</v>
      </c>
      <c r="AU147" s="153" t="s">
        <v>82</v>
      </c>
      <c r="AY147" s="13" t="s">
        <v>166</v>
      </c>
      <c r="BE147" s="154">
        <f t="shared" si="19"/>
        <v>0</v>
      </c>
      <c r="BF147" s="154">
        <f t="shared" si="20"/>
        <v>0</v>
      </c>
      <c r="BG147" s="154">
        <f t="shared" si="21"/>
        <v>0</v>
      </c>
      <c r="BH147" s="154">
        <f t="shared" si="22"/>
        <v>0</v>
      </c>
      <c r="BI147" s="154">
        <f t="shared" si="23"/>
        <v>0</v>
      </c>
      <c r="BJ147" s="13" t="s">
        <v>82</v>
      </c>
      <c r="BK147" s="154">
        <f t="shared" si="24"/>
        <v>0</v>
      </c>
      <c r="BL147" s="13" t="s">
        <v>172</v>
      </c>
      <c r="BM147" s="153" t="s">
        <v>919</v>
      </c>
    </row>
    <row r="148" spans="2:65" s="1" customFormat="1" ht="16.5" customHeight="1">
      <c r="B148" s="112"/>
      <c r="C148" s="142" t="s">
        <v>226</v>
      </c>
      <c r="D148" s="142" t="s">
        <v>168</v>
      </c>
      <c r="E148" s="143" t="s">
        <v>896</v>
      </c>
      <c r="F148" s="144" t="s">
        <v>897</v>
      </c>
      <c r="G148" s="145" t="s">
        <v>251</v>
      </c>
      <c r="H148" s="146">
        <v>1</v>
      </c>
      <c r="I148" s="147"/>
      <c r="J148" s="148">
        <f t="shared" si="15"/>
        <v>0</v>
      </c>
      <c r="K148" s="149"/>
      <c r="L148" s="28"/>
      <c r="M148" s="150" t="s">
        <v>1</v>
      </c>
      <c r="N148" s="111" t="s">
        <v>39</v>
      </c>
      <c r="P148" s="151">
        <f t="shared" si="16"/>
        <v>0</v>
      </c>
      <c r="Q148" s="151">
        <v>0</v>
      </c>
      <c r="R148" s="151">
        <f t="shared" si="17"/>
        <v>0</v>
      </c>
      <c r="S148" s="151">
        <v>0</v>
      </c>
      <c r="T148" s="152">
        <f t="shared" si="18"/>
        <v>0</v>
      </c>
      <c r="AR148" s="153" t="s">
        <v>172</v>
      </c>
      <c r="AT148" s="153" t="s">
        <v>168</v>
      </c>
      <c r="AU148" s="153" t="s">
        <v>82</v>
      </c>
      <c r="AY148" s="13" t="s">
        <v>166</v>
      </c>
      <c r="BE148" s="154">
        <f t="shared" si="19"/>
        <v>0</v>
      </c>
      <c r="BF148" s="154">
        <f t="shared" si="20"/>
        <v>0</v>
      </c>
      <c r="BG148" s="154">
        <f t="shared" si="21"/>
        <v>0</v>
      </c>
      <c r="BH148" s="154">
        <f t="shared" si="22"/>
        <v>0</v>
      </c>
      <c r="BI148" s="154">
        <f t="shared" si="23"/>
        <v>0</v>
      </c>
      <c r="BJ148" s="13" t="s">
        <v>82</v>
      </c>
      <c r="BK148" s="154">
        <f t="shared" si="24"/>
        <v>0</v>
      </c>
      <c r="BL148" s="13" t="s">
        <v>172</v>
      </c>
      <c r="BM148" s="153" t="s">
        <v>920</v>
      </c>
    </row>
    <row r="149" spans="2:65" s="1" customFormat="1" ht="55.5" customHeight="1">
      <c r="B149" s="112"/>
      <c r="C149" s="142" t="s">
        <v>230</v>
      </c>
      <c r="D149" s="142" t="s">
        <v>168</v>
      </c>
      <c r="E149" s="143" t="s">
        <v>899</v>
      </c>
      <c r="F149" s="144" t="s">
        <v>900</v>
      </c>
      <c r="G149" s="145" t="s">
        <v>901</v>
      </c>
      <c r="H149" s="146">
        <v>54</v>
      </c>
      <c r="I149" s="147"/>
      <c r="J149" s="148">
        <f t="shared" si="15"/>
        <v>0</v>
      </c>
      <c r="K149" s="149"/>
      <c r="L149" s="28"/>
      <c r="M149" s="150" t="s">
        <v>1</v>
      </c>
      <c r="N149" s="111" t="s">
        <v>39</v>
      </c>
      <c r="P149" s="151">
        <f t="shared" si="16"/>
        <v>0</v>
      </c>
      <c r="Q149" s="151">
        <v>0</v>
      </c>
      <c r="R149" s="151">
        <f t="shared" si="17"/>
        <v>0</v>
      </c>
      <c r="S149" s="151">
        <v>0</v>
      </c>
      <c r="T149" s="152">
        <f t="shared" si="18"/>
        <v>0</v>
      </c>
      <c r="AR149" s="153" t="s">
        <v>172</v>
      </c>
      <c r="AT149" s="153" t="s">
        <v>168</v>
      </c>
      <c r="AU149" s="153" t="s">
        <v>82</v>
      </c>
      <c r="AY149" s="13" t="s">
        <v>166</v>
      </c>
      <c r="BE149" s="154">
        <f t="shared" si="19"/>
        <v>0</v>
      </c>
      <c r="BF149" s="154">
        <f t="shared" si="20"/>
        <v>0</v>
      </c>
      <c r="BG149" s="154">
        <f t="shared" si="21"/>
        <v>0</v>
      </c>
      <c r="BH149" s="154">
        <f t="shared" si="22"/>
        <v>0</v>
      </c>
      <c r="BI149" s="154">
        <f t="shared" si="23"/>
        <v>0</v>
      </c>
      <c r="BJ149" s="13" t="s">
        <v>82</v>
      </c>
      <c r="BK149" s="154">
        <f t="shared" si="24"/>
        <v>0</v>
      </c>
      <c r="BL149" s="13" t="s">
        <v>172</v>
      </c>
      <c r="BM149" s="153" t="s">
        <v>921</v>
      </c>
    </row>
    <row r="150" spans="2:65" s="1" customFormat="1" ht="44.25" customHeight="1">
      <c r="B150" s="112"/>
      <c r="C150" s="142" t="s">
        <v>234</v>
      </c>
      <c r="D150" s="142" t="s">
        <v>168</v>
      </c>
      <c r="E150" s="143" t="s">
        <v>903</v>
      </c>
      <c r="F150" s="144" t="s">
        <v>904</v>
      </c>
      <c r="G150" s="145" t="s">
        <v>251</v>
      </c>
      <c r="H150" s="146">
        <v>1</v>
      </c>
      <c r="I150" s="147"/>
      <c r="J150" s="148">
        <f t="shared" si="15"/>
        <v>0</v>
      </c>
      <c r="K150" s="149"/>
      <c r="L150" s="28"/>
      <c r="M150" s="150" t="s">
        <v>1</v>
      </c>
      <c r="N150" s="111" t="s">
        <v>39</v>
      </c>
      <c r="P150" s="151">
        <f t="shared" si="16"/>
        <v>0</v>
      </c>
      <c r="Q150" s="151">
        <v>0</v>
      </c>
      <c r="R150" s="151">
        <f t="shared" si="17"/>
        <v>0</v>
      </c>
      <c r="S150" s="151">
        <v>0</v>
      </c>
      <c r="T150" s="152">
        <f t="shared" si="18"/>
        <v>0</v>
      </c>
      <c r="AR150" s="153" t="s">
        <v>172</v>
      </c>
      <c r="AT150" s="153" t="s">
        <v>168</v>
      </c>
      <c r="AU150" s="153" t="s">
        <v>82</v>
      </c>
      <c r="AY150" s="13" t="s">
        <v>166</v>
      </c>
      <c r="BE150" s="154">
        <f t="shared" si="19"/>
        <v>0</v>
      </c>
      <c r="BF150" s="154">
        <f t="shared" si="20"/>
        <v>0</v>
      </c>
      <c r="BG150" s="154">
        <f t="shared" si="21"/>
        <v>0</v>
      </c>
      <c r="BH150" s="154">
        <f t="shared" si="22"/>
        <v>0</v>
      </c>
      <c r="BI150" s="154">
        <f t="shared" si="23"/>
        <v>0</v>
      </c>
      <c r="BJ150" s="13" t="s">
        <v>82</v>
      </c>
      <c r="BK150" s="154">
        <f t="shared" si="24"/>
        <v>0</v>
      </c>
      <c r="BL150" s="13" t="s">
        <v>172</v>
      </c>
      <c r="BM150" s="153" t="s">
        <v>922</v>
      </c>
    </row>
    <row r="151" spans="2:65" s="1" customFormat="1" ht="37.9" customHeight="1">
      <c r="B151" s="112"/>
      <c r="C151" s="142" t="s">
        <v>238</v>
      </c>
      <c r="D151" s="142" t="s">
        <v>168</v>
      </c>
      <c r="E151" s="143" t="s">
        <v>906</v>
      </c>
      <c r="F151" s="144" t="s">
        <v>907</v>
      </c>
      <c r="G151" s="145" t="s">
        <v>196</v>
      </c>
      <c r="H151" s="146">
        <v>2</v>
      </c>
      <c r="I151" s="147"/>
      <c r="J151" s="148">
        <f t="shared" si="15"/>
        <v>0</v>
      </c>
      <c r="K151" s="149"/>
      <c r="L151" s="28"/>
      <c r="M151" s="150" t="s">
        <v>1</v>
      </c>
      <c r="N151" s="111" t="s">
        <v>39</v>
      </c>
      <c r="P151" s="151">
        <f t="shared" si="16"/>
        <v>0</v>
      </c>
      <c r="Q151" s="151">
        <v>0</v>
      </c>
      <c r="R151" s="151">
        <f t="shared" si="17"/>
        <v>0</v>
      </c>
      <c r="S151" s="151">
        <v>0</v>
      </c>
      <c r="T151" s="152">
        <f t="shared" si="18"/>
        <v>0</v>
      </c>
      <c r="AR151" s="153" t="s">
        <v>172</v>
      </c>
      <c r="AT151" s="153" t="s">
        <v>168</v>
      </c>
      <c r="AU151" s="153" t="s">
        <v>82</v>
      </c>
      <c r="AY151" s="13" t="s">
        <v>166</v>
      </c>
      <c r="BE151" s="154">
        <f t="shared" si="19"/>
        <v>0</v>
      </c>
      <c r="BF151" s="154">
        <f t="shared" si="20"/>
        <v>0</v>
      </c>
      <c r="BG151" s="154">
        <f t="shared" si="21"/>
        <v>0</v>
      </c>
      <c r="BH151" s="154">
        <f t="shared" si="22"/>
        <v>0</v>
      </c>
      <c r="BI151" s="154">
        <f t="shared" si="23"/>
        <v>0</v>
      </c>
      <c r="BJ151" s="13" t="s">
        <v>82</v>
      </c>
      <c r="BK151" s="154">
        <f t="shared" si="24"/>
        <v>0</v>
      </c>
      <c r="BL151" s="13" t="s">
        <v>172</v>
      </c>
      <c r="BM151" s="153" t="s">
        <v>923</v>
      </c>
    </row>
    <row r="152" spans="2:65" s="1" customFormat="1" ht="24.2" customHeight="1">
      <c r="B152" s="112"/>
      <c r="C152" s="142" t="s">
        <v>243</v>
      </c>
      <c r="D152" s="142" t="s">
        <v>168</v>
      </c>
      <c r="E152" s="143" t="s">
        <v>909</v>
      </c>
      <c r="F152" s="144" t="s">
        <v>910</v>
      </c>
      <c r="G152" s="145" t="s">
        <v>894</v>
      </c>
      <c r="H152" s="146">
        <v>45</v>
      </c>
      <c r="I152" s="147"/>
      <c r="J152" s="148">
        <f t="shared" si="15"/>
        <v>0</v>
      </c>
      <c r="K152" s="149"/>
      <c r="L152" s="28"/>
      <c r="M152" s="150" t="s">
        <v>1</v>
      </c>
      <c r="N152" s="111" t="s">
        <v>39</v>
      </c>
      <c r="P152" s="151">
        <f t="shared" si="16"/>
        <v>0</v>
      </c>
      <c r="Q152" s="151">
        <v>0</v>
      </c>
      <c r="R152" s="151">
        <f t="shared" si="17"/>
        <v>0</v>
      </c>
      <c r="S152" s="151">
        <v>0</v>
      </c>
      <c r="T152" s="152">
        <f t="shared" si="18"/>
        <v>0</v>
      </c>
      <c r="AR152" s="153" t="s">
        <v>172</v>
      </c>
      <c r="AT152" s="153" t="s">
        <v>168</v>
      </c>
      <c r="AU152" s="153" t="s">
        <v>82</v>
      </c>
      <c r="AY152" s="13" t="s">
        <v>166</v>
      </c>
      <c r="BE152" s="154">
        <f t="shared" si="19"/>
        <v>0</v>
      </c>
      <c r="BF152" s="154">
        <f t="shared" si="20"/>
        <v>0</v>
      </c>
      <c r="BG152" s="154">
        <f t="shared" si="21"/>
        <v>0</v>
      </c>
      <c r="BH152" s="154">
        <f t="shared" si="22"/>
        <v>0</v>
      </c>
      <c r="BI152" s="154">
        <f t="shared" si="23"/>
        <v>0</v>
      </c>
      <c r="BJ152" s="13" t="s">
        <v>82</v>
      </c>
      <c r="BK152" s="154">
        <f t="shared" si="24"/>
        <v>0</v>
      </c>
      <c r="BL152" s="13" t="s">
        <v>172</v>
      </c>
      <c r="BM152" s="153" t="s">
        <v>924</v>
      </c>
    </row>
    <row r="153" spans="2:65" s="11" customFormat="1" ht="25.9" customHeight="1">
      <c r="B153" s="130"/>
      <c r="D153" s="131" t="s">
        <v>73</v>
      </c>
      <c r="E153" s="132" t="s">
        <v>925</v>
      </c>
      <c r="F153" s="132" t="s">
        <v>926</v>
      </c>
      <c r="I153" s="133"/>
      <c r="J153" s="134">
        <f>BK153</f>
        <v>0</v>
      </c>
      <c r="L153" s="130"/>
      <c r="M153" s="135"/>
      <c r="P153" s="136">
        <f>SUM(P154:P157)</f>
        <v>0</v>
      </c>
      <c r="R153" s="136">
        <f>SUM(R154:R157)</f>
        <v>0</v>
      </c>
      <c r="T153" s="137">
        <f>SUM(T154:T157)</f>
        <v>0</v>
      </c>
      <c r="AR153" s="131" t="s">
        <v>82</v>
      </c>
      <c r="AT153" s="138" t="s">
        <v>73</v>
      </c>
      <c r="AU153" s="138" t="s">
        <v>74</v>
      </c>
      <c r="AY153" s="131" t="s">
        <v>166</v>
      </c>
      <c r="BK153" s="139">
        <f>SUM(BK154:BK157)</f>
        <v>0</v>
      </c>
    </row>
    <row r="154" spans="2:65" s="1" customFormat="1" ht="76.349999999999994" customHeight="1">
      <c r="B154" s="112"/>
      <c r="C154" s="142" t="s">
        <v>248</v>
      </c>
      <c r="D154" s="142" t="s">
        <v>168</v>
      </c>
      <c r="E154" s="143" t="s">
        <v>927</v>
      </c>
      <c r="F154" s="144" t="s">
        <v>928</v>
      </c>
      <c r="G154" s="145" t="s">
        <v>884</v>
      </c>
      <c r="H154" s="146">
        <v>1</v>
      </c>
      <c r="I154" s="147"/>
      <c r="J154" s="148">
        <f>ROUND(I154*H154,2)</f>
        <v>0</v>
      </c>
      <c r="K154" s="149"/>
      <c r="L154" s="28"/>
      <c r="M154" s="150" t="s">
        <v>1</v>
      </c>
      <c r="N154" s="111" t="s">
        <v>39</v>
      </c>
      <c r="P154" s="151">
        <f>O154*H154</f>
        <v>0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AR154" s="153" t="s">
        <v>172</v>
      </c>
      <c r="AT154" s="153" t="s">
        <v>168</v>
      </c>
      <c r="AU154" s="153" t="s">
        <v>82</v>
      </c>
      <c r="AY154" s="13" t="s">
        <v>166</v>
      </c>
      <c r="BE154" s="154">
        <f>IF(N154="základní",J154,0)</f>
        <v>0</v>
      </c>
      <c r="BF154" s="154">
        <f>IF(N154="snížená",J154,0)</f>
        <v>0</v>
      </c>
      <c r="BG154" s="154">
        <f>IF(N154="zákl. přenesená",J154,0)</f>
        <v>0</v>
      </c>
      <c r="BH154" s="154">
        <f>IF(N154="sníž. přenesená",J154,0)</f>
        <v>0</v>
      </c>
      <c r="BI154" s="154">
        <f>IF(N154="nulová",J154,0)</f>
        <v>0</v>
      </c>
      <c r="BJ154" s="13" t="s">
        <v>82</v>
      </c>
      <c r="BK154" s="154">
        <f>ROUND(I154*H154,2)</f>
        <v>0</v>
      </c>
      <c r="BL154" s="13" t="s">
        <v>172</v>
      </c>
      <c r="BM154" s="153" t="s">
        <v>929</v>
      </c>
    </row>
    <row r="155" spans="2:65" s="1" customFormat="1" ht="37.9" customHeight="1">
      <c r="B155" s="112"/>
      <c r="C155" s="142" t="s">
        <v>253</v>
      </c>
      <c r="D155" s="142" t="s">
        <v>168</v>
      </c>
      <c r="E155" s="143" t="s">
        <v>930</v>
      </c>
      <c r="F155" s="144" t="s">
        <v>931</v>
      </c>
      <c r="G155" s="145" t="s">
        <v>884</v>
      </c>
      <c r="H155" s="146">
        <v>1</v>
      </c>
      <c r="I155" s="147"/>
      <c r="J155" s="148">
        <f>ROUND(I155*H155,2)</f>
        <v>0</v>
      </c>
      <c r="K155" s="149"/>
      <c r="L155" s="28"/>
      <c r="M155" s="150" t="s">
        <v>1</v>
      </c>
      <c r="N155" s="111" t="s">
        <v>39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53" t="s">
        <v>172</v>
      </c>
      <c r="AT155" s="153" t="s">
        <v>168</v>
      </c>
      <c r="AU155" s="153" t="s">
        <v>82</v>
      </c>
      <c r="AY155" s="13" t="s">
        <v>166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3" t="s">
        <v>82</v>
      </c>
      <c r="BK155" s="154">
        <f>ROUND(I155*H155,2)</f>
        <v>0</v>
      </c>
      <c r="BL155" s="13" t="s">
        <v>172</v>
      </c>
      <c r="BM155" s="153" t="s">
        <v>932</v>
      </c>
    </row>
    <row r="156" spans="2:65" s="1" customFormat="1" ht="37.9" customHeight="1">
      <c r="B156" s="112"/>
      <c r="C156" s="142" t="s">
        <v>7</v>
      </c>
      <c r="D156" s="142" t="s">
        <v>168</v>
      </c>
      <c r="E156" s="143" t="s">
        <v>933</v>
      </c>
      <c r="F156" s="144" t="s">
        <v>934</v>
      </c>
      <c r="G156" s="145" t="s">
        <v>901</v>
      </c>
      <c r="H156" s="146">
        <v>1</v>
      </c>
      <c r="I156" s="147"/>
      <c r="J156" s="148">
        <f>ROUND(I156*H156,2)</f>
        <v>0</v>
      </c>
      <c r="K156" s="149"/>
      <c r="L156" s="28"/>
      <c r="M156" s="150" t="s">
        <v>1</v>
      </c>
      <c r="N156" s="111" t="s">
        <v>39</v>
      </c>
      <c r="P156" s="151">
        <f>O156*H156</f>
        <v>0</v>
      </c>
      <c r="Q156" s="151">
        <v>0</v>
      </c>
      <c r="R156" s="151">
        <f>Q156*H156</f>
        <v>0</v>
      </c>
      <c r="S156" s="151">
        <v>0</v>
      </c>
      <c r="T156" s="152">
        <f>S156*H156</f>
        <v>0</v>
      </c>
      <c r="AR156" s="153" t="s">
        <v>172</v>
      </c>
      <c r="AT156" s="153" t="s">
        <v>168</v>
      </c>
      <c r="AU156" s="153" t="s">
        <v>82</v>
      </c>
      <c r="AY156" s="13" t="s">
        <v>166</v>
      </c>
      <c r="BE156" s="154">
        <f>IF(N156="základní",J156,0)</f>
        <v>0</v>
      </c>
      <c r="BF156" s="154">
        <f>IF(N156="snížená",J156,0)</f>
        <v>0</v>
      </c>
      <c r="BG156" s="154">
        <f>IF(N156="zákl. přenesená",J156,0)</f>
        <v>0</v>
      </c>
      <c r="BH156" s="154">
        <f>IF(N156="sníž. přenesená",J156,0)</f>
        <v>0</v>
      </c>
      <c r="BI156" s="154">
        <f>IF(N156="nulová",J156,0)</f>
        <v>0</v>
      </c>
      <c r="BJ156" s="13" t="s">
        <v>82</v>
      </c>
      <c r="BK156" s="154">
        <f>ROUND(I156*H156,2)</f>
        <v>0</v>
      </c>
      <c r="BL156" s="13" t="s">
        <v>172</v>
      </c>
      <c r="BM156" s="153" t="s">
        <v>935</v>
      </c>
    </row>
    <row r="157" spans="2:65" s="1" customFormat="1" ht="24.2" customHeight="1">
      <c r="B157" s="112"/>
      <c r="C157" s="142" t="s">
        <v>260</v>
      </c>
      <c r="D157" s="142" t="s">
        <v>168</v>
      </c>
      <c r="E157" s="143" t="s">
        <v>909</v>
      </c>
      <c r="F157" s="144" t="s">
        <v>910</v>
      </c>
      <c r="G157" s="145" t="s">
        <v>894</v>
      </c>
      <c r="H157" s="146">
        <v>5</v>
      </c>
      <c r="I157" s="147"/>
      <c r="J157" s="148">
        <f>ROUND(I157*H157,2)</f>
        <v>0</v>
      </c>
      <c r="K157" s="149"/>
      <c r="L157" s="28"/>
      <c r="M157" s="150" t="s">
        <v>1</v>
      </c>
      <c r="N157" s="111" t="s">
        <v>39</v>
      </c>
      <c r="P157" s="151">
        <f>O157*H157</f>
        <v>0</v>
      </c>
      <c r="Q157" s="151">
        <v>0</v>
      </c>
      <c r="R157" s="151">
        <f>Q157*H157</f>
        <v>0</v>
      </c>
      <c r="S157" s="151">
        <v>0</v>
      </c>
      <c r="T157" s="152">
        <f>S157*H157</f>
        <v>0</v>
      </c>
      <c r="AR157" s="153" t="s">
        <v>172</v>
      </c>
      <c r="AT157" s="153" t="s">
        <v>168</v>
      </c>
      <c r="AU157" s="153" t="s">
        <v>82</v>
      </c>
      <c r="AY157" s="13" t="s">
        <v>166</v>
      </c>
      <c r="BE157" s="154">
        <f>IF(N157="základní",J157,0)</f>
        <v>0</v>
      </c>
      <c r="BF157" s="154">
        <f>IF(N157="snížená",J157,0)</f>
        <v>0</v>
      </c>
      <c r="BG157" s="154">
        <f>IF(N157="zákl. přenesená",J157,0)</f>
        <v>0</v>
      </c>
      <c r="BH157" s="154">
        <f>IF(N157="sníž. přenesená",J157,0)</f>
        <v>0</v>
      </c>
      <c r="BI157" s="154">
        <f>IF(N157="nulová",J157,0)</f>
        <v>0</v>
      </c>
      <c r="BJ157" s="13" t="s">
        <v>82</v>
      </c>
      <c r="BK157" s="154">
        <f>ROUND(I157*H157,2)</f>
        <v>0</v>
      </c>
      <c r="BL157" s="13" t="s">
        <v>172</v>
      </c>
      <c r="BM157" s="153" t="s">
        <v>936</v>
      </c>
    </row>
    <row r="158" spans="2:65" s="11" customFormat="1" ht="25.9" customHeight="1">
      <c r="B158" s="130"/>
      <c r="D158" s="131" t="s">
        <v>73</v>
      </c>
      <c r="E158" s="132" t="s">
        <v>937</v>
      </c>
      <c r="F158" s="132" t="s">
        <v>938</v>
      </c>
      <c r="I158" s="133"/>
      <c r="J158" s="134">
        <f>BK158</f>
        <v>0</v>
      </c>
      <c r="L158" s="130"/>
      <c r="M158" s="135"/>
      <c r="P158" s="136">
        <f>SUM(P159:P163)</f>
        <v>0</v>
      </c>
      <c r="R158" s="136">
        <f>SUM(R159:R163)</f>
        <v>0</v>
      </c>
      <c r="T158" s="137">
        <f>SUM(T159:T163)</f>
        <v>0</v>
      </c>
      <c r="AR158" s="131" t="s">
        <v>82</v>
      </c>
      <c r="AT158" s="138" t="s">
        <v>73</v>
      </c>
      <c r="AU158" s="138" t="s">
        <v>74</v>
      </c>
      <c r="AY158" s="131" t="s">
        <v>166</v>
      </c>
      <c r="BK158" s="139">
        <f>SUM(BK159:BK163)</f>
        <v>0</v>
      </c>
    </row>
    <row r="159" spans="2:65" s="1" customFormat="1" ht="37.9" customHeight="1">
      <c r="B159" s="112"/>
      <c r="C159" s="142" t="s">
        <v>268</v>
      </c>
      <c r="D159" s="142" t="s">
        <v>168</v>
      </c>
      <c r="E159" s="143" t="s">
        <v>930</v>
      </c>
      <c r="F159" s="144" t="s">
        <v>931</v>
      </c>
      <c r="G159" s="145" t="s">
        <v>884</v>
      </c>
      <c r="H159" s="146">
        <v>1</v>
      </c>
      <c r="I159" s="147"/>
      <c r="J159" s="148">
        <f>ROUND(I159*H159,2)</f>
        <v>0</v>
      </c>
      <c r="K159" s="149"/>
      <c r="L159" s="28"/>
      <c r="M159" s="150" t="s">
        <v>1</v>
      </c>
      <c r="N159" s="111" t="s">
        <v>39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AR159" s="153" t="s">
        <v>172</v>
      </c>
      <c r="AT159" s="153" t="s">
        <v>168</v>
      </c>
      <c r="AU159" s="153" t="s">
        <v>82</v>
      </c>
      <c r="AY159" s="13" t="s">
        <v>166</v>
      </c>
      <c r="BE159" s="154">
        <f>IF(N159="základní",J159,0)</f>
        <v>0</v>
      </c>
      <c r="BF159" s="154">
        <f>IF(N159="snížená",J159,0)</f>
        <v>0</v>
      </c>
      <c r="BG159" s="154">
        <f>IF(N159="zákl. přenesená",J159,0)</f>
        <v>0</v>
      </c>
      <c r="BH159" s="154">
        <f>IF(N159="sníž. přenesená",J159,0)</f>
        <v>0</v>
      </c>
      <c r="BI159" s="154">
        <f>IF(N159="nulová",J159,0)</f>
        <v>0</v>
      </c>
      <c r="BJ159" s="13" t="s">
        <v>82</v>
      </c>
      <c r="BK159" s="154">
        <f>ROUND(I159*H159,2)</f>
        <v>0</v>
      </c>
      <c r="BL159" s="13" t="s">
        <v>172</v>
      </c>
      <c r="BM159" s="153" t="s">
        <v>939</v>
      </c>
    </row>
    <row r="160" spans="2:65" s="1" customFormat="1" ht="37.9" customHeight="1">
      <c r="B160" s="112"/>
      <c r="C160" s="142" t="s">
        <v>276</v>
      </c>
      <c r="D160" s="142" t="s">
        <v>168</v>
      </c>
      <c r="E160" s="143" t="s">
        <v>933</v>
      </c>
      <c r="F160" s="144" t="s">
        <v>934</v>
      </c>
      <c r="G160" s="145" t="s">
        <v>901</v>
      </c>
      <c r="H160" s="146">
        <v>1</v>
      </c>
      <c r="I160" s="147"/>
      <c r="J160" s="148">
        <f>ROUND(I160*H160,2)</f>
        <v>0</v>
      </c>
      <c r="K160" s="149"/>
      <c r="L160" s="28"/>
      <c r="M160" s="150" t="s">
        <v>1</v>
      </c>
      <c r="N160" s="111" t="s">
        <v>39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172</v>
      </c>
      <c r="AT160" s="153" t="s">
        <v>168</v>
      </c>
      <c r="AU160" s="153" t="s">
        <v>82</v>
      </c>
      <c r="AY160" s="13" t="s">
        <v>166</v>
      </c>
      <c r="BE160" s="154">
        <f>IF(N160="základní",J160,0)</f>
        <v>0</v>
      </c>
      <c r="BF160" s="154">
        <f>IF(N160="snížená",J160,0)</f>
        <v>0</v>
      </c>
      <c r="BG160" s="154">
        <f>IF(N160="zákl. přenesená",J160,0)</f>
        <v>0</v>
      </c>
      <c r="BH160" s="154">
        <f>IF(N160="sníž. přenesená",J160,0)</f>
        <v>0</v>
      </c>
      <c r="BI160" s="154">
        <f>IF(N160="nulová",J160,0)</f>
        <v>0</v>
      </c>
      <c r="BJ160" s="13" t="s">
        <v>82</v>
      </c>
      <c r="BK160" s="154">
        <f>ROUND(I160*H160,2)</f>
        <v>0</v>
      </c>
      <c r="BL160" s="13" t="s">
        <v>172</v>
      </c>
      <c r="BM160" s="153" t="s">
        <v>940</v>
      </c>
    </row>
    <row r="161" spans="2:65" s="1" customFormat="1" ht="76.349999999999994" customHeight="1">
      <c r="B161" s="112"/>
      <c r="C161" s="142" t="s">
        <v>264</v>
      </c>
      <c r="D161" s="142" t="s">
        <v>168</v>
      </c>
      <c r="E161" s="143" t="s">
        <v>941</v>
      </c>
      <c r="F161" s="144" t="s">
        <v>942</v>
      </c>
      <c r="G161" s="145" t="s">
        <v>884</v>
      </c>
      <c r="H161" s="146">
        <v>1</v>
      </c>
      <c r="I161" s="147"/>
      <c r="J161" s="148">
        <f>ROUND(I161*H161,2)</f>
        <v>0</v>
      </c>
      <c r="K161" s="149"/>
      <c r="L161" s="28"/>
      <c r="M161" s="150" t="s">
        <v>1</v>
      </c>
      <c r="N161" s="111" t="s">
        <v>39</v>
      </c>
      <c r="P161" s="151">
        <f>O161*H161</f>
        <v>0</v>
      </c>
      <c r="Q161" s="151">
        <v>0</v>
      </c>
      <c r="R161" s="151">
        <f>Q161*H161</f>
        <v>0</v>
      </c>
      <c r="S161" s="151">
        <v>0</v>
      </c>
      <c r="T161" s="152">
        <f>S161*H161</f>
        <v>0</v>
      </c>
      <c r="AR161" s="153" t="s">
        <v>172</v>
      </c>
      <c r="AT161" s="153" t="s">
        <v>168</v>
      </c>
      <c r="AU161" s="153" t="s">
        <v>82</v>
      </c>
      <c r="AY161" s="13" t="s">
        <v>166</v>
      </c>
      <c r="BE161" s="154">
        <f>IF(N161="základní",J161,0)</f>
        <v>0</v>
      </c>
      <c r="BF161" s="154">
        <f>IF(N161="snížená",J161,0)</f>
        <v>0</v>
      </c>
      <c r="BG161" s="154">
        <f>IF(N161="zákl. přenesená",J161,0)</f>
        <v>0</v>
      </c>
      <c r="BH161" s="154">
        <f>IF(N161="sníž. přenesená",J161,0)</f>
        <v>0</v>
      </c>
      <c r="BI161" s="154">
        <f>IF(N161="nulová",J161,0)</f>
        <v>0</v>
      </c>
      <c r="BJ161" s="13" t="s">
        <v>82</v>
      </c>
      <c r="BK161" s="154">
        <f>ROUND(I161*H161,2)</f>
        <v>0</v>
      </c>
      <c r="BL161" s="13" t="s">
        <v>172</v>
      </c>
      <c r="BM161" s="153" t="s">
        <v>943</v>
      </c>
    </row>
    <row r="162" spans="2:65" s="1" customFormat="1" ht="33" customHeight="1">
      <c r="B162" s="112"/>
      <c r="C162" s="142" t="s">
        <v>272</v>
      </c>
      <c r="D162" s="142" t="s">
        <v>168</v>
      </c>
      <c r="E162" s="143" t="s">
        <v>944</v>
      </c>
      <c r="F162" s="144" t="s">
        <v>945</v>
      </c>
      <c r="G162" s="145" t="s">
        <v>884</v>
      </c>
      <c r="H162" s="146">
        <v>2</v>
      </c>
      <c r="I162" s="147"/>
      <c r="J162" s="148">
        <f>ROUND(I162*H162,2)</f>
        <v>0</v>
      </c>
      <c r="K162" s="149"/>
      <c r="L162" s="28"/>
      <c r="M162" s="150" t="s">
        <v>1</v>
      </c>
      <c r="N162" s="111" t="s">
        <v>39</v>
      </c>
      <c r="P162" s="151">
        <f>O162*H162</f>
        <v>0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AR162" s="153" t="s">
        <v>172</v>
      </c>
      <c r="AT162" s="153" t="s">
        <v>168</v>
      </c>
      <c r="AU162" s="153" t="s">
        <v>82</v>
      </c>
      <c r="AY162" s="13" t="s">
        <v>166</v>
      </c>
      <c r="BE162" s="154">
        <f>IF(N162="základní",J162,0)</f>
        <v>0</v>
      </c>
      <c r="BF162" s="154">
        <f>IF(N162="snížená",J162,0)</f>
        <v>0</v>
      </c>
      <c r="BG162" s="154">
        <f>IF(N162="zákl. přenesená",J162,0)</f>
        <v>0</v>
      </c>
      <c r="BH162" s="154">
        <f>IF(N162="sníž. přenesená",J162,0)</f>
        <v>0</v>
      </c>
      <c r="BI162" s="154">
        <f>IF(N162="nulová",J162,0)</f>
        <v>0</v>
      </c>
      <c r="BJ162" s="13" t="s">
        <v>82</v>
      </c>
      <c r="BK162" s="154">
        <f>ROUND(I162*H162,2)</f>
        <v>0</v>
      </c>
      <c r="BL162" s="13" t="s">
        <v>172</v>
      </c>
      <c r="BM162" s="153" t="s">
        <v>946</v>
      </c>
    </row>
    <row r="163" spans="2:65" s="1" customFormat="1" ht="24.2" customHeight="1">
      <c r="B163" s="112"/>
      <c r="C163" s="142" t="s">
        <v>280</v>
      </c>
      <c r="D163" s="142" t="s">
        <v>168</v>
      </c>
      <c r="E163" s="143" t="s">
        <v>909</v>
      </c>
      <c r="F163" s="144" t="s">
        <v>910</v>
      </c>
      <c r="G163" s="145" t="s">
        <v>894</v>
      </c>
      <c r="H163" s="146">
        <v>5</v>
      </c>
      <c r="I163" s="147"/>
      <c r="J163" s="148">
        <f>ROUND(I163*H163,2)</f>
        <v>0</v>
      </c>
      <c r="K163" s="149"/>
      <c r="L163" s="28"/>
      <c r="M163" s="150" t="s">
        <v>1</v>
      </c>
      <c r="N163" s="111" t="s">
        <v>39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172</v>
      </c>
      <c r="AT163" s="153" t="s">
        <v>168</v>
      </c>
      <c r="AU163" s="153" t="s">
        <v>82</v>
      </c>
      <c r="AY163" s="13" t="s">
        <v>166</v>
      </c>
      <c r="BE163" s="154">
        <f>IF(N163="základní",J163,0)</f>
        <v>0</v>
      </c>
      <c r="BF163" s="154">
        <f>IF(N163="snížená",J163,0)</f>
        <v>0</v>
      </c>
      <c r="BG163" s="154">
        <f>IF(N163="zákl. přenesená",J163,0)</f>
        <v>0</v>
      </c>
      <c r="BH163" s="154">
        <f>IF(N163="sníž. přenesená",J163,0)</f>
        <v>0</v>
      </c>
      <c r="BI163" s="154">
        <f>IF(N163="nulová",J163,0)</f>
        <v>0</v>
      </c>
      <c r="BJ163" s="13" t="s">
        <v>82</v>
      </c>
      <c r="BK163" s="154">
        <f>ROUND(I163*H163,2)</f>
        <v>0</v>
      </c>
      <c r="BL163" s="13" t="s">
        <v>172</v>
      </c>
      <c r="BM163" s="153" t="s">
        <v>947</v>
      </c>
    </row>
    <row r="164" spans="2:65" s="11" customFormat="1" ht="25.9" customHeight="1">
      <c r="B164" s="130"/>
      <c r="D164" s="131" t="s">
        <v>73</v>
      </c>
      <c r="E164" s="132" t="s">
        <v>948</v>
      </c>
      <c r="F164" s="132" t="s">
        <v>949</v>
      </c>
      <c r="I164" s="133"/>
      <c r="J164" s="134">
        <f>BK164</f>
        <v>0</v>
      </c>
      <c r="L164" s="130"/>
      <c r="M164" s="135"/>
      <c r="P164" s="136">
        <f>SUM(P165:P172)</f>
        <v>0</v>
      </c>
      <c r="R164" s="136">
        <f>SUM(R165:R172)</f>
        <v>0</v>
      </c>
      <c r="T164" s="137">
        <f>SUM(T165:T172)</f>
        <v>0</v>
      </c>
      <c r="AR164" s="131" t="s">
        <v>82</v>
      </c>
      <c r="AT164" s="138" t="s">
        <v>73</v>
      </c>
      <c r="AU164" s="138" t="s">
        <v>74</v>
      </c>
      <c r="AY164" s="131" t="s">
        <v>166</v>
      </c>
      <c r="BK164" s="139">
        <f>SUM(BK165:BK172)</f>
        <v>0</v>
      </c>
    </row>
    <row r="165" spans="2:65" s="1" customFormat="1" ht="37.9" customHeight="1">
      <c r="B165" s="112"/>
      <c r="C165" s="142" t="s">
        <v>297</v>
      </c>
      <c r="D165" s="142" t="s">
        <v>168</v>
      </c>
      <c r="E165" s="143" t="s">
        <v>933</v>
      </c>
      <c r="F165" s="144" t="s">
        <v>934</v>
      </c>
      <c r="G165" s="145" t="s">
        <v>901</v>
      </c>
      <c r="H165" s="146">
        <v>10</v>
      </c>
      <c r="I165" s="147"/>
      <c r="J165" s="148">
        <f t="shared" ref="J165:J172" si="25">ROUND(I165*H165,2)</f>
        <v>0</v>
      </c>
      <c r="K165" s="149"/>
      <c r="L165" s="28"/>
      <c r="M165" s="150" t="s">
        <v>1</v>
      </c>
      <c r="N165" s="111" t="s">
        <v>39</v>
      </c>
      <c r="P165" s="151">
        <f t="shared" ref="P165:P172" si="26">O165*H165</f>
        <v>0</v>
      </c>
      <c r="Q165" s="151">
        <v>0</v>
      </c>
      <c r="R165" s="151">
        <f t="shared" ref="R165:R172" si="27">Q165*H165</f>
        <v>0</v>
      </c>
      <c r="S165" s="151">
        <v>0</v>
      </c>
      <c r="T165" s="152">
        <f t="shared" ref="T165:T172" si="28">S165*H165</f>
        <v>0</v>
      </c>
      <c r="AR165" s="153" t="s">
        <v>172</v>
      </c>
      <c r="AT165" s="153" t="s">
        <v>168</v>
      </c>
      <c r="AU165" s="153" t="s">
        <v>82</v>
      </c>
      <c r="AY165" s="13" t="s">
        <v>166</v>
      </c>
      <c r="BE165" s="154">
        <f t="shared" ref="BE165:BE172" si="29">IF(N165="základní",J165,0)</f>
        <v>0</v>
      </c>
      <c r="BF165" s="154">
        <f t="shared" ref="BF165:BF172" si="30">IF(N165="snížená",J165,0)</f>
        <v>0</v>
      </c>
      <c r="BG165" s="154">
        <f t="shared" ref="BG165:BG172" si="31">IF(N165="zákl. přenesená",J165,0)</f>
        <v>0</v>
      </c>
      <c r="BH165" s="154">
        <f t="shared" ref="BH165:BH172" si="32">IF(N165="sníž. přenesená",J165,0)</f>
        <v>0</v>
      </c>
      <c r="BI165" s="154">
        <f t="shared" ref="BI165:BI172" si="33">IF(N165="nulová",J165,0)</f>
        <v>0</v>
      </c>
      <c r="BJ165" s="13" t="s">
        <v>82</v>
      </c>
      <c r="BK165" s="154">
        <f t="shared" ref="BK165:BK172" si="34">ROUND(I165*H165,2)</f>
        <v>0</v>
      </c>
      <c r="BL165" s="13" t="s">
        <v>172</v>
      </c>
      <c r="BM165" s="153" t="s">
        <v>950</v>
      </c>
    </row>
    <row r="166" spans="2:65" s="1" customFormat="1" ht="33" customHeight="1">
      <c r="B166" s="112"/>
      <c r="C166" s="142" t="s">
        <v>292</v>
      </c>
      <c r="D166" s="142" t="s">
        <v>168</v>
      </c>
      <c r="E166" s="143" t="s">
        <v>944</v>
      </c>
      <c r="F166" s="144" t="s">
        <v>945</v>
      </c>
      <c r="G166" s="145" t="s">
        <v>884</v>
      </c>
      <c r="H166" s="146">
        <v>2</v>
      </c>
      <c r="I166" s="147"/>
      <c r="J166" s="148">
        <f t="shared" si="25"/>
        <v>0</v>
      </c>
      <c r="K166" s="149"/>
      <c r="L166" s="28"/>
      <c r="M166" s="150" t="s">
        <v>1</v>
      </c>
      <c r="N166" s="111" t="s">
        <v>39</v>
      </c>
      <c r="P166" s="151">
        <f t="shared" si="26"/>
        <v>0</v>
      </c>
      <c r="Q166" s="151">
        <v>0</v>
      </c>
      <c r="R166" s="151">
        <f t="shared" si="27"/>
        <v>0</v>
      </c>
      <c r="S166" s="151">
        <v>0</v>
      </c>
      <c r="T166" s="152">
        <f t="shared" si="28"/>
        <v>0</v>
      </c>
      <c r="AR166" s="153" t="s">
        <v>172</v>
      </c>
      <c r="AT166" s="153" t="s">
        <v>168</v>
      </c>
      <c r="AU166" s="153" t="s">
        <v>82</v>
      </c>
      <c r="AY166" s="13" t="s">
        <v>166</v>
      </c>
      <c r="BE166" s="154">
        <f t="shared" si="29"/>
        <v>0</v>
      </c>
      <c r="BF166" s="154">
        <f t="shared" si="30"/>
        <v>0</v>
      </c>
      <c r="BG166" s="154">
        <f t="shared" si="31"/>
        <v>0</v>
      </c>
      <c r="BH166" s="154">
        <f t="shared" si="32"/>
        <v>0</v>
      </c>
      <c r="BI166" s="154">
        <f t="shared" si="33"/>
        <v>0</v>
      </c>
      <c r="BJ166" s="13" t="s">
        <v>82</v>
      </c>
      <c r="BK166" s="154">
        <f t="shared" si="34"/>
        <v>0</v>
      </c>
      <c r="BL166" s="13" t="s">
        <v>172</v>
      </c>
      <c r="BM166" s="153" t="s">
        <v>951</v>
      </c>
    </row>
    <row r="167" spans="2:65" s="1" customFormat="1" ht="66.75" customHeight="1">
      <c r="B167" s="112"/>
      <c r="C167" s="142" t="s">
        <v>284</v>
      </c>
      <c r="D167" s="142" t="s">
        <v>168</v>
      </c>
      <c r="E167" s="143" t="s">
        <v>952</v>
      </c>
      <c r="F167" s="144" t="s">
        <v>953</v>
      </c>
      <c r="G167" s="145" t="s">
        <v>884</v>
      </c>
      <c r="H167" s="146">
        <v>1</v>
      </c>
      <c r="I167" s="147"/>
      <c r="J167" s="148">
        <f t="shared" si="25"/>
        <v>0</v>
      </c>
      <c r="K167" s="149"/>
      <c r="L167" s="28"/>
      <c r="M167" s="150" t="s">
        <v>1</v>
      </c>
      <c r="N167" s="111" t="s">
        <v>39</v>
      </c>
      <c r="P167" s="151">
        <f t="shared" si="26"/>
        <v>0</v>
      </c>
      <c r="Q167" s="151">
        <v>0</v>
      </c>
      <c r="R167" s="151">
        <f t="shared" si="27"/>
        <v>0</v>
      </c>
      <c r="S167" s="151">
        <v>0</v>
      </c>
      <c r="T167" s="152">
        <f t="shared" si="28"/>
        <v>0</v>
      </c>
      <c r="AR167" s="153" t="s">
        <v>172</v>
      </c>
      <c r="AT167" s="153" t="s">
        <v>168</v>
      </c>
      <c r="AU167" s="153" t="s">
        <v>82</v>
      </c>
      <c r="AY167" s="13" t="s">
        <v>166</v>
      </c>
      <c r="BE167" s="154">
        <f t="shared" si="29"/>
        <v>0</v>
      </c>
      <c r="BF167" s="154">
        <f t="shared" si="30"/>
        <v>0</v>
      </c>
      <c r="BG167" s="154">
        <f t="shared" si="31"/>
        <v>0</v>
      </c>
      <c r="BH167" s="154">
        <f t="shared" si="32"/>
        <v>0</v>
      </c>
      <c r="BI167" s="154">
        <f t="shared" si="33"/>
        <v>0</v>
      </c>
      <c r="BJ167" s="13" t="s">
        <v>82</v>
      </c>
      <c r="BK167" s="154">
        <f t="shared" si="34"/>
        <v>0</v>
      </c>
      <c r="BL167" s="13" t="s">
        <v>172</v>
      </c>
      <c r="BM167" s="153" t="s">
        <v>954</v>
      </c>
    </row>
    <row r="168" spans="2:65" s="1" customFormat="1" ht="37.9" customHeight="1">
      <c r="B168" s="112"/>
      <c r="C168" s="142" t="s">
        <v>288</v>
      </c>
      <c r="D168" s="142" t="s">
        <v>168</v>
      </c>
      <c r="E168" s="143" t="s">
        <v>955</v>
      </c>
      <c r="F168" s="144" t="s">
        <v>956</v>
      </c>
      <c r="G168" s="145" t="s">
        <v>884</v>
      </c>
      <c r="H168" s="146">
        <v>1</v>
      </c>
      <c r="I168" s="147"/>
      <c r="J168" s="148">
        <f t="shared" si="25"/>
        <v>0</v>
      </c>
      <c r="K168" s="149"/>
      <c r="L168" s="28"/>
      <c r="M168" s="150" t="s">
        <v>1</v>
      </c>
      <c r="N168" s="111" t="s">
        <v>39</v>
      </c>
      <c r="P168" s="151">
        <f t="shared" si="26"/>
        <v>0</v>
      </c>
      <c r="Q168" s="151">
        <v>0</v>
      </c>
      <c r="R168" s="151">
        <f t="shared" si="27"/>
        <v>0</v>
      </c>
      <c r="S168" s="151">
        <v>0</v>
      </c>
      <c r="T168" s="152">
        <f t="shared" si="28"/>
        <v>0</v>
      </c>
      <c r="AR168" s="153" t="s">
        <v>172</v>
      </c>
      <c r="AT168" s="153" t="s">
        <v>168</v>
      </c>
      <c r="AU168" s="153" t="s">
        <v>82</v>
      </c>
      <c r="AY168" s="13" t="s">
        <v>166</v>
      </c>
      <c r="BE168" s="154">
        <f t="shared" si="29"/>
        <v>0</v>
      </c>
      <c r="BF168" s="154">
        <f t="shared" si="30"/>
        <v>0</v>
      </c>
      <c r="BG168" s="154">
        <f t="shared" si="31"/>
        <v>0</v>
      </c>
      <c r="BH168" s="154">
        <f t="shared" si="32"/>
        <v>0</v>
      </c>
      <c r="BI168" s="154">
        <f t="shared" si="33"/>
        <v>0</v>
      </c>
      <c r="BJ168" s="13" t="s">
        <v>82</v>
      </c>
      <c r="BK168" s="154">
        <f t="shared" si="34"/>
        <v>0</v>
      </c>
      <c r="BL168" s="13" t="s">
        <v>172</v>
      </c>
      <c r="BM168" s="153" t="s">
        <v>957</v>
      </c>
    </row>
    <row r="169" spans="2:65" s="1" customFormat="1" ht="37.9" customHeight="1">
      <c r="B169" s="112"/>
      <c r="C169" s="142" t="s">
        <v>301</v>
      </c>
      <c r="D169" s="142" t="s">
        <v>168</v>
      </c>
      <c r="E169" s="143" t="s">
        <v>958</v>
      </c>
      <c r="F169" s="144" t="s">
        <v>959</v>
      </c>
      <c r="G169" s="145" t="s">
        <v>901</v>
      </c>
      <c r="H169" s="146">
        <v>2</v>
      </c>
      <c r="I169" s="147"/>
      <c r="J169" s="148">
        <f t="shared" si="25"/>
        <v>0</v>
      </c>
      <c r="K169" s="149"/>
      <c r="L169" s="28"/>
      <c r="M169" s="150" t="s">
        <v>1</v>
      </c>
      <c r="N169" s="111" t="s">
        <v>39</v>
      </c>
      <c r="P169" s="151">
        <f t="shared" si="26"/>
        <v>0</v>
      </c>
      <c r="Q169" s="151">
        <v>0</v>
      </c>
      <c r="R169" s="151">
        <f t="shared" si="27"/>
        <v>0</v>
      </c>
      <c r="S169" s="151">
        <v>0</v>
      </c>
      <c r="T169" s="152">
        <f t="shared" si="28"/>
        <v>0</v>
      </c>
      <c r="AR169" s="153" t="s">
        <v>172</v>
      </c>
      <c r="AT169" s="153" t="s">
        <v>168</v>
      </c>
      <c r="AU169" s="153" t="s">
        <v>82</v>
      </c>
      <c r="AY169" s="13" t="s">
        <v>166</v>
      </c>
      <c r="BE169" s="154">
        <f t="shared" si="29"/>
        <v>0</v>
      </c>
      <c r="BF169" s="154">
        <f t="shared" si="30"/>
        <v>0</v>
      </c>
      <c r="BG169" s="154">
        <f t="shared" si="31"/>
        <v>0</v>
      </c>
      <c r="BH169" s="154">
        <f t="shared" si="32"/>
        <v>0</v>
      </c>
      <c r="BI169" s="154">
        <f t="shared" si="33"/>
        <v>0</v>
      </c>
      <c r="BJ169" s="13" t="s">
        <v>82</v>
      </c>
      <c r="BK169" s="154">
        <f t="shared" si="34"/>
        <v>0</v>
      </c>
      <c r="BL169" s="13" t="s">
        <v>172</v>
      </c>
      <c r="BM169" s="153" t="s">
        <v>960</v>
      </c>
    </row>
    <row r="170" spans="2:65" s="1" customFormat="1" ht="24.2" customHeight="1">
      <c r="B170" s="112"/>
      <c r="C170" s="142" t="s">
        <v>305</v>
      </c>
      <c r="D170" s="142" t="s">
        <v>168</v>
      </c>
      <c r="E170" s="143" t="s">
        <v>961</v>
      </c>
      <c r="F170" s="144" t="s">
        <v>962</v>
      </c>
      <c r="G170" s="145" t="s">
        <v>901</v>
      </c>
      <c r="H170" s="146">
        <v>10.4</v>
      </c>
      <c r="I170" s="147"/>
      <c r="J170" s="148">
        <f t="shared" si="25"/>
        <v>0</v>
      </c>
      <c r="K170" s="149"/>
      <c r="L170" s="28"/>
      <c r="M170" s="150" t="s">
        <v>1</v>
      </c>
      <c r="N170" s="111" t="s">
        <v>39</v>
      </c>
      <c r="P170" s="151">
        <f t="shared" si="26"/>
        <v>0</v>
      </c>
      <c r="Q170" s="151">
        <v>0</v>
      </c>
      <c r="R170" s="151">
        <f t="shared" si="27"/>
        <v>0</v>
      </c>
      <c r="S170" s="151">
        <v>0</v>
      </c>
      <c r="T170" s="152">
        <f t="shared" si="28"/>
        <v>0</v>
      </c>
      <c r="AR170" s="153" t="s">
        <v>172</v>
      </c>
      <c r="AT170" s="153" t="s">
        <v>168</v>
      </c>
      <c r="AU170" s="153" t="s">
        <v>82</v>
      </c>
      <c r="AY170" s="13" t="s">
        <v>166</v>
      </c>
      <c r="BE170" s="154">
        <f t="shared" si="29"/>
        <v>0</v>
      </c>
      <c r="BF170" s="154">
        <f t="shared" si="30"/>
        <v>0</v>
      </c>
      <c r="BG170" s="154">
        <f t="shared" si="31"/>
        <v>0</v>
      </c>
      <c r="BH170" s="154">
        <f t="shared" si="32"/>
        <v>0</v>
      </c>
      <c r="BI170" s="154">
        <f t="shared" si="33"/>
        <v>0</v>
      </c>
      <c r="BJ170" s="13" t="s">
        <v>82</v>
      </c>
      <c r="BK170" s="154">
        <f t="shared" si="34"/>
        <v>0</v>
      </c>
      <c r="BL170" s="13" t="s">
        <v>172</v>
      </c>
      <c r="BM170" s="153" t="s">
        <v>963</v>
      </c>
    </row>
    <row r="171" spans="2:65" s="1" customFormat="1" ht="49.15" customHeight="1">
      <c r="B171" s="112"/>
      <c r="C171" s="142" t="s">
        <v>309</v>
      </c>
      <c r="D171" s="142" t="s">
        <v>168</v>
      </c>
      <c r="E171" s="143" t="s">
        <v>964</v>
      </c>
      <c r="F171" s="144" t="s">
        <v>965</v>
      </c>
      <c r="G171" s="145" t="s">
        <v>196</v>
      </c>
      <c r="H171" s="146">
        <v>5</v>
      </c>
      <c r="I171" s="147"/>
      <c r="J171" s="148">
        <f t="shared" si="25"/>
        <v>0</v>
      </c>
      <c r="K171" s="149"/>
      <c r="L171" s="28"/>
      <c r="M171" s="150" t="s">
        <v>1</v>
      </c>
      <c r="N171" s="111" t="s">
        <v>39</v>
      </c>
      <c r="P171" s="151">
        <f t="shared" si="26"/>
        <v>0</v>
      </c>
      <c r="Q171" s="151">
        <v>0</v>
      </c>
      <c r="R171" s="151">
        <f t="shared" si="27"/>
        <v>0</v>
      </c>
      <c r="S171" s="151">
        <v>0</v>
      </c>
      <c r="T171" s="152">
        <f t="shared" si="28"/>
        <v>0</v>
      </c>
      <c r="AR171" s="153" t="s">
        <v>172</v>
      </c>
      <c r="AT171" s="153" t="s">
        <v>168</v>
      </c>
      <c r="AU171" s="153" t="s">
        <v>82</v>
      </c>
      <c r="AY171" s="13" t="s">
        <v>166</v>
      </c>
      <c r="BE171" s="154">
        <f t="shared" si="29"/>
        <v>0</v>
      </c>
      <c r="BF171" s="154">
        <f t="shared" si="30"/>
        <v>0</v>
      </c>
      <c r="BG171" s="154">
        <f t="shared" si="31"/>
        <v>0</v>
      </c>
      <c r="BH171" s="154">
        <f t="shared" si="32"/>
        <v>0</v>
      </c>
      <c r="BI171" s="154">
        <f t="shared" si="33"/>
        <v>0</v>
      </c>
      <c r="BJ171" s="13" t="s">
        <v>82</v>
      </c>
      <c r="BK171" s="154">
        <f t="shared" si="34"/>
        <v>0</v>
      </c>
      <c r="BL171" s="13" t="s">
        <v>172</v>
      </c>
      <c r="BM171" s="153" t="s">
        <v>966</v>
      </c>
    </row>
    <row r="172" spans="2:65" s="1" customFormat="1" ht="24.2" customHeight="1">
      <c r="B172" s="112"/>
      <c r="C172" s="142" t="s">
        <v>313</v>
      </c>
      <c r="D172" s="142" t="s">
        <v>168</v>
      </c>
      <c r="E172" s="143" t="s">
        <v>909</v>
      </c>
      <c r="F172" s="144" t="s">
        <v>910</v>
      </c>
      <c r="G172" s="145" t="s">
        <v>894</v>
      </c>
      <c r="H172" s="146">
        <v>20</v>
      </c>
      <c r="I172" s="147"/>
      <c r="J172" s="148">
        <f t="shared" si="25"/>
        <v>0</v>
      </c>
      <c r="K172" s="149"/>
      <c r="L172" s="28"/>
      <c r="M172" s="150" t="s">
        <v>1</v>
      </c>
      <c r="N172" s="111" t="s">
        <v>39</v>
      </c>
      <c r="P172" s="151">
        <f t="shared" si="26"/>
        <v>0</v>
      </c>
      <c r="Q172" s="151">
        <v>0</v>
      </c>
      <c r="R172" s="151">
        <f t="shared" si="27"/>
        <v>0</v>
      </c>
      <c r="S172" s="151">
        <v>0</v>
      </c>
      <c r="T172" s="152">
        <f t="shared" si="28"/>
        <v>0</v>
      </c>
      <c r="AR172" s="153" t="s">
        <v>172</v>
      </c>
      <c r="AT172" s="153" t="s">
        <v>168</v>
      </c>
      <c r="AU172" s="153" t="s">
        <v>82</v>
      </c>
      <c r="AY172" s="13" t="s">
        <v>166</v>
      </c>
      <c r="BE172" s="154">
        <f t="shared" si="29"/>
        <v>0</v>
      </c>
      <c r="BF172" s="154">
        <f t="shared" si="30"/>
        <v>0</v>
      </c>
      <c r="BG172" s="154">
        <f t="shared" si="31"/>
        <v>0</v>
      </c>
      <c r="BH172" s="154">
        <f t="shared" si="32"/>
        <v>0</v>
      </c>
      <c r="BI172" s="154">
        <f t="shared" si="33"/>
        <v>0</v>
      </c>
      <c r="BJ172" s="13" t="s">
        <v>82</v>
      </c>
      <c r="BK172" s="154">
        <f t="shared" si="34"/>
        <v>0</v>
      </c>
      <c r="BL172" s="13" t="s">
        <v>172</v>
      </c>
      <c r="BM172" s="153" t="s">
        <v>967</v>
      </c>
    </row>
    <row r="173" spans="2:65" s="11" customFormat="1" ht="25.9" customHeight="1">
      <c r="B173" s="130"/>
      <c r="D173" s="131" t="s">
        <v>73</v>
      </c>
      <c r="E173" s="132" t="s">
        <v>968</v>
      </c>
      <c r="F173" s="132" t="s">
        <v>969</v>
      </c>
      <c r="I173" s="133"/>
      <c r="J173" s="134">
        <f>BK173</f>
        <v>0</v>
      </c>
      <c r="L173" s="130"/>
      <c r="M173" s="135"/>
      <c r="P173" s="136">
        <f>SUM(P174:P187)</f>
        <v>0</v>
      </c>
      <c r="R173" s="136">
        <f>SUM(R174:R187)</f>
        <v>0</v>
      </c>
      <c r="T173" s="137">
        <f>SUM(T174:T187)</f>
        <v>0</v>
      </c>
      <c r="AR173" s="131" t="s">
        <v>82</v>
      </c>
      <c r="AT173" s="138" t="s">
        <v>73</v>
      </c>
      <c r="AU173" s="138" t="s">
        <v>74</v>
      </c>
      <c r="AY173" s="131" t="s">
        <v>166</v>
      </c>
      <c r="BK173" s="139">
        <f>SUM(BK174:BK187)</f>
        <v>0</v>
      </c>
    </row>
    <row r="174" spans="2:65" s="1" customFormat="1" ht="16.5" customHeight="1">
      <c r="B174" s="112"/>
      <c r="C174" s="142" t="s">
        <v>317</v>
      </c>
      <c r="D174" s="142" t="s">
        <v>168</v>
      </c>
      <c r="E174" s="143" t="s">
        <v>970</v>
      </c>
      <c r="F174" s="144" t="s">
        <v>971</v>
      </c>
      <c r="G174" s="145" t="s">
        <v>901</v>
      </c>
      <c r="H174" s="146">
        <v>15</v>
      </c>
      <c r="I174" s="147"/>
      <c r="J174" s="148">
        <f t="shared" ref="J174:J187" si="35">ROUND(I174*H174,2)</f>
        <v>0</v>
      </c>
      <c r="K174" s="149"/>
      <c r="L174" s="28"/>
      <c r="M174" s="150" t="s">
        <v>1</v>
      </c>
      <c r="N174" s="111" t="s">
        <v>39</v>
      </c>
      <c r="P174" s="151">
        <f t="shared" ref="P174:P187" si="36">O174*H174</f>
        <v>0</v>
      </c>
      <c r="Q174" s="151">
        <v>0</v>
      </c>
      <c r="R174" s="151">
        <f t="shared" ref="R174:R187" si="37">Q174*H174</f>
        <v>0</v>
      </c>
      <c r="S174" s="151">
        <v>0</v>
      </c>
      <c r="T174" s="152">
        <f t="shared" ref="T174:T187" si="38">S174*H174</f>
        <v>0</v>
      </c>
      <c r="AR174" s="153" t="s">
        <v>172</v>
      </c>
      <c r="AT174" s="153" t="s">
        <v>168</v>
      </c>
      <c r="AU174" s="153" t="s">
        <v>82</v>
      </c>
      <c r="AY174" s="13" t="s">
        <v>166</v>
      </c>
      <c r="BE174" s="154">
        <f t="shared" ref="BE174:BE187" si="39">IF(N174="základní",J174,0)</f>
        <v>0</v>
      </c>
      <c r="BF174" s="154">
        <f t="shared" ref="BF174:BF187" si="40">IF(N174="snížená",J174,0)</f>
        <v>0</v>
      </c>
      <c r="BG174" s="154">
        <f t="shared" ref="BG174:BG187" si="41">IF(N174="zákl. přenesená",J174,0)</f>
        <v>0</v>
      </c>
      <c r="BH174" s="154">
        <f t="shared" ref="BH174:BH187" si="42">IF(N174="sníž. přenesená",J174,0)</f>
        <v>0</v>
      </c>
      <c r="BI174" s="154">
        <f t="shared" ref="BI174:BI187" si="43">IF(N174="nulová",J174,0)</f>
        <v>0</v>
      </c>
      <c r="BJ174" s="13" t="s">
        <v>82</v>
      </c>
      <c r="BK174" s="154">
        <f t="shared" ref="BK174:BK187" si="44">ROUND(I174*H174,2)</f>
        <v>0</v>
      </c>
      <c r="BL174" s="13" t="s">
        <v>172</v>
      </c>
      <c r="BM174" s="153" t="s">
        <v>972</v>
      </c>
    </row>
    <row r="175" spans="2:65" s="1" customFormat="1" ht="16.5" customHeight="1">
      <c r="B175" s="112"/>
      <c r="C175" s="142" t="s">
        <v>321</v>
      </c>
      <c r="D175" s="142" t="s">
        <v>168</v>
      </c>
      <c r="E175" s="143" t="s">
        <v>973</v>
      </c>
      <c r="F175" s="144" t="s">
        <v>974</v>
      </c>
      <c r="G175" s="145" t="s">
        <v>884</v>
      </c>
      <c r="H175" s="146">
        <v>1</v>
      </c>
      <c r="I175" s="147"/>
      <c r="J175" s="148">
        <f t="shared" si="35"/>
        <v>0</v>
      </c>
      <c r="K175" s="149"/>
      <c r="L175" s="28"/>
      <c r="M175" s="150" t="s">
        <v>1</v>
      </c>
      <c r="N175" s="111" t="s">
        <v>39</v>
      </c>
      <c r="P175" s="151">
        <f t="shared" si="36"/>
        <v>0</v>
      </c>
      <c r="Q175" s="151">
        <v>0</v>
      </c>
      <c r="R175" s="151">
        <f t="shared" si="37"/>
        <v>0</v>
      </c>
      <c r="S175" s="151">
        <v>0</v>
      </c>
      <c r="T175" s="152">
        <f t="shared" si="38"/>
        <v>0</v>
      </c>
      <c r="AR175" s="153" t="s">
        <v>172</v>
      </c>
      <c r="AT175" s="153" t="s">
        <v>168</v>
      </c>
      <c r="AU175" s="153" t="s">
        <v>82</v>
      </c>
      <c r="AY175" s="13" t="s">
        <v>166</v>
      </c>
      <c r="BE175" s="154">
        <f t="shared" si="39"/>
        <v>0</v>
      </c>
      <c r="BF175" s="154">
        <f t="shared" si="40"/>
        <v>0</v>
      </c>
      <c r="BG175" s="154">
        <f t="shared" si="41"/>
        <v>0</v>
      </c>
      <c r="BH175" s="154">
        <f t="shared" si="42"/>
        <v>0</v>
      </c>
      <c r="BI175" s="154">
        <f t="shared" si="43"/>
        <v>0</v>
      </c>
      <c r="BJ175" s="13" t="s">
        <v>82</v>
      </c>
      <c r="BK175" s="154">
        <f t="shared" si="44"/>
        <v>0</v>
      </c>
      <c r="BL175" s="13" t="s">
        <v>172</v>
      </c>
      <c r="BM175" s="153" t="s">
        <v>975</v>
      </c>
    </row>
    <row r="176" spans="2:65" s="1" customFormat="1" ht="16.5" customHeight="1">
      <c r="B176" s="112"/>
      <c r="C176" s="142" t="s">
        <v>325</v>
      </c>
      <c r="D176" s="142" t="s">
        <v>168</v>
      </c>
      <c r="E176" s="143" t="s">
        <v>976</v>
      </c>
      <c r="F176" s="144" t="s">
        <v>977</v>
      </c>
      <c r="G176" s="145" t="s">
        <v>251</v>
      </c>
      <c r="H176" s="146">
        <v>1</v>
      </c>
      <c r="I176" s="147"/>
      <c r="J176" s="148">
        <f t="shared" si="35"/>
        <v>0</v>
      </c>
      <c r="K176" s="149"/>
      <c r="L176" s="28"/>
      <c r="M176" s="150" t="s">
        <v>1</v>
      </c>
      <c r="N176" s="111" t="s">
        <v>39</v>
      </c>
      <c r="P176" s="151">
        <f t="shared" si="36"/>
        <v>0</v>
      </c>
      <c r="Q176" s="151">
        <v>0</v>
      </c>
      <c r="R176" s="151">
        <f t="shared" si="37"/>
        <v>0</v>
      </c>
      <c r="S176" s="151">
        <v>0</v>
      </c>
      <c r="T176" s="152">
        <f t="shared" si="38"/>
        <v>0</v>
      </c>
      <c r="AR176" s="153" t="s">
        <v>172</v>
      </c>
      <c r="AT176" s="153" t="s">
        <v>168</v>
      </c>
      <c r="AU176" s="153" t="s">
        <v>82</v>
      </c>
      <c r="AY176" s="13" t="s">
        <v>166</v>
      </c>
      <c r="BE176" s="154">
        <f t="shared" si="39"/>
        <v>0</v>
      </c>
      <c r="BF176" s="154">
        <f t="shared" si="40"/>
        <v>0</v>
      </c>
      <c r="BG176" s="154">
        <f t="shared" si="41"/>
        <v>0</v>
      </c>
      <c r="BH176" s="154">
        <f t="shared" si="42"/>
        <v>0</v>
      </c>
      <c r="BI176" s="154">
        <f t="shared" si="43"/>
        <v>0</v>
      </c>
      <c r="BJ176" s="13" t="s">
        <v>82</v>
      </c>
      <c r="BK176" s="154">
        <f t="shared" si="44"/>
        <v>0</v>
      </c>
      <c r="BL176" s="13" t="s">
        <v>172</v>
      </c>
      <c r="BM176" s="153" t="s">
        <v>978</v>
      </c>
    </row>
    <row r="177" spans="2:65" s="1" customFormat="1" ht="21.75" customHeight="1">
      <c r="B177" s="112"/>
      <c r="C177" s="142" t="s">
        <v>329</v>
      </c>
      <c r="D177" s="142" t="s">
        <v>168</v>
      </c>
      <c r="E177" s="143" t="s">
        <v>979</v>
      </c>
      <c r="F177" s="144" t="s">
        <v>980</v>
      </c>
      <c r="G177" s="145" t="s">
        <v>251</v>
      </c>
      <c r="H177" s="146">
        <v>1</v>
      </c>
      <c r="I177" s="147"/>
      <c r="J177" s="148">
        <f t="shared" si="35"/>
        <v>0</v>
      </c>
      <c r="K177" s="149"/>
      <c r="L177" s="28"/>
      <c r="M177" s="150" t="s">
        <v>1</v>
      </c>
      <c r="N177" s="111" t="s">
        <v>39</v>
      </c>
      <c r="P177" s="151">
        <f t="shared" si="36"/>
        <v>0</v>
      </c>
      <c r="Q177" s="151">
        <v>0</v>
      </c>
      <c r="R177" s="151">
        <f t="shared" si="37"/>
        <v>0</v>
      </c>
      <c r="S177" s="151">
        <v>0</v>
      </c>
      <c r="T177" s="152">
        <f t="shared" si="38"/>
        <v>0</v>
      </c>
      <c r="AR177" s="153" t="s">
        <v>172</v>
      </c>
      <c r="AT177" s="153" t="s">
        <v>168</v>
      </c>
      <c r="AU177" s="153" t="s">
        <v>82</v>
      </c>
      <c r="AY177" s="13" t="s">
        <v>166</v>
      </c>
      <c r="BE177" s="154">
        <f t="shared" si="39"/>
        <v>0</v>
      </c>
      <c r="BF177" s="154">
        <f t="shared" si="40"/>
        <v>0</v>
      </c>
      <c r="BG177" s="154">
        <f t="shared" si="41"/>
        <v>0</v>
      </c>
      <c r="BH177" s="154">
        <f t="shared" si="42"/>
        <v>0</v>
      </c>
      <c r="BI177" s="154">
        <f t="shared" si="43"/>
        <v>0</v>
      </c>
      <c r="BJ177" s="13" t="s">
        <v>82</v>
      </c>
      <c r="BK177" s="154">
        <f t="shared" si="44"/>
        <v>0</v>
      </c>
      <c r="BL177" s="13" t="s">
        <v>172</v>
      </c>
      <c r="BM177" s="153" t="s">
        <v>981</v>
      </c>
    </row>
    <row r="178" spans="2:65" s="1" customFormat="1" ht="16.5" customHeight="1">
      <c r="B178" s="112"/>
      <c r="C178" s="142" t="s">
        <v>333</v>
      </c>
      <c r="D178" s="142" t="s">
        <v>168</v>
      </c>
      <c r="E178" s="143" t="s">
        <v>982</v>
      </c>
      <c r="F178" s="144" t="s">
        <v>983</v>
      </c>
      <c r="G178" s="145" t="s">
        <v>251</v>
      </c>
      <c r="H178" s="146">
        <v>1</v>
      </c>
      <c r="I178" s="147"/>
      <c r="J178" s="148">
        <f t="shared" si="35"/>
        <v>0</v>
      </c>
      <c r="K178" s="149"/>
      <c r="L178" s="28"/>
      <c r="M178" s="150" t="s">
        <v>1</v>
      </c>
      <c r="N178" s="111" t="s">
        <v>39</v>
      </c>
      <c r="P178" s="151">
        <f t="shared" si="36"/>
        <v>0</v>
      </c>
      <c r="Q178" s="151">
        <v>0</v>
      </c>
      <c r="R178" s="151">
        <f t="shared" si="37"/>
        <v>0</v>
      </c>
      <c r="S178" s="151">
        <v>0</v>
      </c>
      <c r="T178" s="152">
        <f t="shared" si="38"/>
        <v>0</v>
      </c>
      <c r="AR178" s="153" t="s">
        <v>172</v>
      </c>
      <c r="AT178" s="153" t="s">
        <v>168</v>
      </c>
      <c r="AU178" s="153" t="s">
        <v>82</v>
      </c>
      <c r="AY178" s="13" t="s">
        <v>166</v>
      </c>
      <c r="BE178" s="154">
        <f t="shared" si="39"/>
        <v>0</v>
      </c>
      <c r="BF178" s="154">
        <f t="shared" si="40"/>
        <v>0</v>
      </c>
      <c r="BG178" s="154">
        <f t="shared" si="41"/>
        <v>0</v>
      </c>
      <c r="BH178" s="154">
        <f t="shared" si="42"/>
        <v>0</v>
      </c>
      <c r="BI178" s="154">
        <f t="shared" si="43"/>
        <v>0</v>
      </c>
      <c r="BJ178" s="13" t="s">
        <v>82</v>
      </c>
      <c r="BK178" s="154">
        <f t="shared" si="44"/>
        <v>0</v>
      </c>
      <c r="BL178" s="13" t="s">
        <v>172</v>
      </c>
      <c r="BM178" s="153" t="s">
        <v>984</v>
      </c>
    </row>
    <row r="179" spans="2:65" s="1" customFormat="1" ht="16.5" customHeight="1">
      <c r="B179" s="112"/>
      <c r="C179" s="142" t="s">
        <v>337</v>
      </c>
      <c r="D179" s="142" t="s">
        <v>168</v>
      </c>
      <c r="E179" s="143" t="s">
        <v>985</v>
      </c>
      <c r="F179" s="144" t="s">
        <v>986</v>
      </c>
      <c r="G179" s="145" t="s">
        <v>251</v>
      </c>
      <c r="H179" s="146">
        <v>1</v>
      </c>
      <c r="I179" s="147"/>
      <c r="J179" s="148">
        <f t="shared" si="35"/>
        <v>0</v>
      </c>
      <c r="K179" s="149"/>
      <c r="L179" s="28"/>
      <c r="M179" s="150" t="s">
        <v>1</v>
      </c>
      <c r="N179" s="111" t="s">
        <v>39</v>
      </c>
      <c r="P179" s="151">
        <f t="shared" si="36"/>
        <v>0</v>
      </c>
      <c r="Q179" s="151">
        <v>0</v>
      </c>
      <c r="R179" s="151">
        <f t="shared" si="37"/>
        <v>0</v>
      </c>
      <c r="S179" s="151">
        <v>0</v>
      </c>
      <c r="T179" s="152">
        <f t="shared" si="38"/>
        <v>0</v>
      </c>
      <c r="AR179" s="153" t="s">
        <v>172</v>
      </c>
      <c r="AT179" s="153" t="s">
        <v>168</v>
      </c>
      <c r="AU179" s="153" t="s">
        <v>82</v>
      </c>
      <c r="AY179" s="13" t="s">
        <v>166</v>
      </c>
      <c r="BE179" s="154">
        <f t="shared" si="39"/>
        <v>0</v>
      </c>
      <c r="BF179" s="154">
        <f t="shared" si="40"/>
        <v>0</v>
      </c>
      <c r="BG179" s="154">
        <f t="shared" si="41"/>
        <v>0</v>
      </c>
      <c r="BH179" s="154">
        <f t="shared" si="42"/>
        <v>0</v>
      </c>
      <c r="BI179" s="154">
        <f t="shared" si="43"/>
        <v>0</v>
      </c>
      <c r="BJ179" s="13" t="s">
        <v>82</v>
      </c>
      <c r="BK179" s="154">
        <f t="shared" si="44"/>
        <v>0</v>
      </c>
      <c r="BL179" s="13" t="s">
        <v>172</v>
      </c>
      <c r="BM179" s="153" t="s">
        <v>987</v>
      </c>
    </row>
    <row r="180" spans="2:65" s="1" customFormat="1" ht="24.2" customHeight="1">
      <c r="B180" s="112"/>
      <c r="C180" s="142" t="s">
        <v>341</v>
      </c>
      <c r="D180" s="142" t="s">
        <v>168</v>
      </c>
      <c r="E180" s="143" t="s">
        <v>988</v>
      </c>
      <c r="F180" s="144" t="s">
        <v>989</v>
      </c>
      <c r="G180" s="145" t="s">
        <v>251</v>
      </c>
      <c r="H180" s="146">
        <v>1</v>
      </c>
      <c r="I180" s="147"/>
      <c r="J180" s="148">
        <f t="shared" si="35"/>
        <v>0</v>
      </c>
      <c r="K180" s="149"/>
      <c r="L180" s="28"/>
      <c r="M180" s="150" t="s">
        <v>1</v>
      </c>
      <c r="N180" s="111" t="s">
        <v>39</v>
      </c>
      <c r="P180" s="151">
        <f t="shared" si="36"/>
        <v>0</v>
      </c>
      <c r="Q180" s="151">
        <v>0</v>
      </c>
      <c r="R180" s="151">
        <f t="shared" si="37"/>
        <v>0</v>
      </c>
      <c r="S180" s="151">
        <v>0</v>
      </c>
      <c r="T180" s="152">
        <f t="shared" si="38"/>
        <v>0</v>
      </c>
      <c r="AR180" s="153" t="s">
        <v>172</v>
      </c>
      <c r="AT180" s="153" t="s">
        <v>168</v>
      </c>
      <c r="AU180" s="153" t="s">
        <v>82</v>
      </c>
      <c r="AY180" s="13" t="s">
        <v>166</v>
      </c>
      <c r="BE180" s="154">
        <f t="shared" si="39"/>
        <v>0</v>
      </c>
      <c r="BF180" s="154">
        <f t="shared" si="40"/>
        <v>0</v>
      </c>
      <c r="BG180" s="154">
        <f t="shared" si="41"/>
        <v>0</v>
      </c>
      <c r="BH180" s="154">
        <f t="shared" si="42"/>
        <v>0</v>
      </c>
      <c r="BI180" s="154">
        <f t="shared" si="43"/>
        <v>0</v>
      </c>
      <c r="BJ180" s="13" t="s">
        <v>82</v>
      </c>
      <c r="BK180" s="154">
        <f t="shared" si="44"/>
        <v>0</v>
      </c>
      <c r="BL180" s="13" t="s">
        <v>172</v>
      </c>
      <c r="BM180" s="153" t="s">
        <v>990</v>
      </c>
    </row>
    <row r="181" spans="2:65" s="1" customFormat="1" ht="24.2" customHeight="1">
      <c r="B181" s="112"/>
      <c r="C181" s="142" t="s">
        <v>347</v>
      </c>
      <c r="D181" s="142" t="s">
        <v>168</v>
      </c>
      <c r="E181" s="143" t="s">
        <v>991</v>
      </c>
      <c r="F181" s="144" t="s">
        <v>992</v>
      </c>
      <c r="G181" s="145" t="s">
        <v>251</v>
      </c>
      <c r="H181" s="146">
        <v>1</v>
      </c>
      <c r="I181" s="147"/>
      <c r="J181" s="148">
        <f t="shared" si="35"/>
        <v>0</v>
      </c>
      <c r="K181" s="149"/>
      <c r="L181" s="28"/>
      <c r="M181" s="150" t="s">
        <v>1</v>
      </c>
      <c r="N181" s="111" t="s">
        <v>39</v>
      </c>
      <c r="P181" s="151">
        <f t="shared" si="36"/>
        <v>0</v>
      </c>
      <c r="Q181" s="151">
        <v>0</v>
      </c>
      <c r="R181" s="151">
        <f t="shared" si="37"/>
        <v>0</v>
      </c>
      <c r="S181" s="151">
        <v>0</v>
      </c>
      <c r="T181" s="152">
        <f t="shared" si="38"/>
        <v>0</v>
      </c>
      <c r="AR181" s="153" t="s">
        <v>172</v>
      </c>
      <c r="AT181" s="153" t="s">
        <v>168</v>
      </c>
      <c r="AU181" s="153" t="s">
        <v>82</v>
      </c>
      <c r="AY181" s="13" t="s">
        <v>166</v>
      </c>
      <c r="BE181" s="154">
        <f t="shared" si="39"/>
        <v>0</v>
      </c>
      <c r="BF181" s="154">
        <f t="shared" si="40"/>
        <v>0</v>
      </c>
      <c r="BG181" s="154">
        <f t="shared" si="41"/>
        <v>0</v>
      </c>
      <c r="BH181" s="154">
        <f t="shared" si="42"/>
        <v>0</v>
      </c>
      <c r="BI181" s="154">
        <f t="shared" si="43"/>
        <v>0</v>
      </c>
      <c r="BJ181" s="13" t="s">
        <v>82</v>
      </c>
      <c r="BK181" s="154">
        <f t="shared" si="44"/>
        <v>0</v>
      </c>
      <c r="BL181" s="13" t="s">
        <v>172</v>
      </c>
      <c r="BM181" s="153" t="s">
        <v>993</v>
      </c>
    </row>
    <row r="182" spans="2:65" s="1" customFormat="1" ht="16.5" customHeight="1">
      <c r="B182" s="112"/>
      <c r="C182" s="142" t="s">
        <v>351</v>
      </c>
      <c r="D182" s="142" t="s">
        <v>168</v>
      </c>
      <c r="E182" s="143" t="s">
        <v>994</v>
      </c>
      <c r="F182" s="144" t="s">
        <v>995</v>
      </c>
      <c r="G182" s="145" t="s">
        <v>251</v>
      </c>
      <c r="H182" s="146">
        <v>1</v>
      </c>
      <c r="I182" s="147"/>
      <c r="J182" s="148">
        <f t="shared" si="35"/>
        <v>0</v>
      </c>
      <c r="K182" s="149"/>
      <c r="L182" s="28"/>
      <c r="M182" s="150" t="s">
        <v>1</v>
      </c>
      <c r="N182" s="111" t="s">
        <v>39</v>
      </c>
      <c r="P182" s="151">
        <f t="shared" si="36"/>
        <v>0</v>
      </c>
      <c r="Q182" s="151">
        <v>0</v>
      </c>
      <c r="R182" s="151">
        <f t="shared" si="37"/>
        <v>0</v>
      </c>
      <c r="S182" s="151">
        <v>0</v>
      </c>
      <c r="T182" s="152">
        <f t="shared" si="38"/>
        <v>0</v>
      </c>
      <c r="AR182" s="153" t="s">
        <v>172</v>
      </c>
      <c r="AT182" s="153" t="s">
        <v>168</v>
      </c>
      <c r="AU182" s="153" t="s">
        <v>82</v>
      </c>
      <c r="AY182" s="13" t="s">
        <v>166</v>
      </c>
      <c r="BE182" s="154">
        <f t="shared" si="39"/>
        <v>0</v>
      </c>
      <c r="BF182" s="154">
        <f t="shared" si="40"/>
        <v>0</v>
      </c>
      <c r="BG182" s="154">
        <f t="shared" si="41"/>
        <v>0</v>
      </c>
      <c r="BH182" s="154">
        <f t="shared" si="42"/>
        <v>0</v>
      </c>
      <c r="BI182" s="154">
        <f t="shared" si="43"/>
        <v>0</v>
      </c>
      <c r="BJ182" s="13" t="s">
        <v>82</v>
      </c>
      <c r="BK182" s="154">
        <f t="shared" si="44"/>
        <v>0</v>
      </c>
      <c r="BL182" s="13" t="s">
        <v>172</v>
      </c>
      <c r="BM182" s="153" t="s">
        <v>996</v>
      </c>
    </row>
    <row r="183" spans="2:65" s="1" customFormat="1" ht="16.5" customHeight="1">
      <c r="B183" s="112"/>
      <c r="C183" s="142" t="s">
        <v>355</v>
      </c>
      <c r="D183" s="142" t="s">
        <v>168</v>
      </c>
      <c r="E183" s="143" t="s">
        <v>997</v>
      </c>
      <c r="F183" s="144" t="s">
        <v>998</v>
      </c>
      <c r="G183" s="145" t="s">
        <v>251</v>
      </c>
      <c r="H183" s="146">
        <v>1</v>
      </c>
      <c r="I183" s="147"/>
      <c r="J183" s="148">
        <f t="shared" si="35"/>
        <v>0</v>
      </c>
      <c r="K183" s="149"/>
      <c r="L183" s="28"/>
      <c r="M183" s="150" t="s">
        <v>1</v>
      </c>
      <c r="N183" s="111" t="s">
        <v>39</v>
      </c>
      <c r="P183" s="151">
        <f t="shared" si="36"/>
        <v>0</v>
      </c>
      <c r="Q183" s="151">
        <v>0</v>
      </c>
      <c r="R183" s="151">
        <f t="shared" si="37"/>
        <v>0</v>
      </c>
      <c r="S183" s="151">
        <v>0</v>
      </c>
      <c r="T183" s="152">
        <f t="shared" si="38"/>
        <v>0</v>
      </c>
      <c r="AR183" s="153" t="s">
        <v>172</v>
      </c>
      <c r="AT183" s="153" t="s">
        <v>168</v>
      </c>
      <c r="AU183" s="153" t="s">
        <v>82</v>
      </c>
      <c r="AY183" s="13" t="s">
        <v>166</v>
      </c>
      <c r="BE183" s="154">
        <f t="shared" si="39"/>
        <v>0</v>
      </c>
      <c r="BF183" s="154">
        <f t="shared" si="40"/>
        <v>0</v>
      </c>
      <c r="BG183" s="154">
        <f t="shared" si="41"/>
        <v>0</v>
      </c>
      <c r="BH183" s="154">
        <f t="shared" si="42"/>
        <v>0</v>
      </c>
      <c r="BI183" s="154">
        <f t="shared" si="43"/>
        <v>0</v>
      </c>
      <c r="BJ183" s="13" t="s">
        <v>82</v>
      </c>
      <c r="BK183" s="154">
        <f t="shared" si="44"/>
        <v>0</v>
      </c>
      <c r="BL183" s="13" t="s">
        <v>172</v>
      </c>
      <c r="BM183" s="153" t="s">
        <v>999</v>
      </c>
    </row>
    <row r="184" spans="2:65" s="1" customFormat="1" ht="16.5" customHeight="1">
      <c r="B184" s="112"/>
      <c r="C184" s="142" t="s">
        <v>359</v>
      </c>
      <c r="D184" s="142" t="s">
        <v>168</v>
      </c>
      <c r="E184" s="143" t="s">
        <v>1000</v>
      </c>
      <c r="F184" s="144" t="s">
        <v>1001</v>
      </c>
      <c r="G184" s="145" t="s">
        <v>251</v>
      </c>
      <c r="H184" s="146">
        <v>1</v>
      </c>
      <c r="I184" s="147"/>
      <c r="J184" s="148">
        <f t="shared" si="35"/>
        <v>0</v>
      </c>
      <c r="K184" s="149"/>
      <c r="L184" s="28"/>
      <c r="M184" s="150" t="s">
        <v>1</v>
      </c>
      <c r="N184" s="111" t="s">
        <v>39</v>
      </c>
      <c r="P184" s="151">
        <f t="shared" si="36"/>
        <v>0</v>
      </c>
      <c r="Q184" s="151">
        <v>0</v>
      </c>
      <c r="R184" s="151">
        <f t="shared" si="37"/>
        <v>0</v>
      </c>
      <c r="S184" s="151">
        <v>0</v>
      </c>
      <c r="T184" s="152">
        <f t="shared" si="38"/>
        <v>0</v>
      </c>
      <c r="AR184" s="153" t="s">
        <v>172</v>
      </c>
      <c r="AT184" s="153" t="s">
        <v>168</v>
      </c>
      <c r="AU184" s="153" t="s">
        <v>82</v>
      </c>
      <c r="AY184" s="13" t="s">
        <v>166</v>
      </c>
      <c r="BE184" s="154">
        <f t="shared" si="39"/>
        <v>0</v>
      </c>
      <c r="BF184" s="154">
        <f t="shared" si="40"/>
        <v>0</v>
      </c>
      <c r="BG184" s="154">
        <f t="shared" si="41"/>
        <v>0</v>
      </c>
      <c r="BH184" s="154">
        <f t="shared" si="42"/>
        <v>0</v>
      </c>
      <c r="BI184" s="154">
        <f t="shared" si="43"/>
        <v>0</v>
      </c>
      <c r="BJ184" s="13" t="s">
        <v>82</v>
      </c>
      <c r="BK184" s="154">
        <f t="shared" si="44"/>
        <v>0</v>
      </c>
      <c r="BL184" s="13" t="s">
        <v>172</v>
      </c>
      <c r="BM184" s="153" t="s">
        <v>1002</v>
      </c>
    </row>
    <row r="185" spans="2:65" s="1" customFormat="1" ht="37.9" customHeight="1">
      <c r="B185" s="112"/>
      <c r="C185" s="142" t="s">
        <v>365</v>
      </c>
      <c r="D185" s="142" t="s">
        <v>168</v>
      </c>
      <c r="E185" s="143" t="s">
        <v>1003</v>
      </c>
      <c r="F185" s="144" t="s">
        <v>1004</v>
      </c>
      <c r="G185" s="145" t="s">
        <v>251</v>
      </c>
      <c r="H185" s="146">
        <v>1</v>
      </c>
      <c r="I185" s="147"/>
      <c r="J185" s="148">
        <f t="shared" si="35"/>
        <v>0</v>
      </c>
      <c r="K185" s="149"/>
      <c r="L185" s="28"/>
      <c r="M185" s="150" t="s">
        <v>1</v>
      </c>
      <c r="N185" s="111" t="s">
        <v>39</v>
      </c>
      <c r="P185" s="151">
        <f t="shared" si="36"/>
        <v>0</v>
      </c>
      <c r="Q185" s="151">
        <v>0</v>
      </c>
      <c r="R185" s="151">
        <f t="shared" si="37"/>
        <v>0</v>
      </c>
      <c r="S185" s="151">
        <v>0</v>
      </c>
      <c r="T185" s="152">
        <f t="shared" si="38"/>
        <v>0</v>
      </c>
      <c r="AR185" s="153" t="s">
        <v>172</v>
      </c>
      <c r="AT185" s="153" t="s">
        <v>168</v>
      </c>
      <c r="AU185" s="153" t="s">
        <v>82</v>
      </c>
      <c r="AY185" s="13" t="s">
        <v>166</v>
      </c>
      <c r="BE185" s="154">
        <f t="shared" si="39"/>
        <v>0</v>
      </c>
      <c r="BF185" s="154">
        <f t="shared" si="40"/>
        <v>0</v>
      </c>
      <c r="BG185" s="154">
        <f t="shared" si="41"/>
        <v>0</v>
      </c>
      <c r="BH185" s="154">
        <f t="shared" si="42"/>
        <v>0</v>
      </c>
      <c r="BI185" s="154">
        <f t="shared" si="43"/>
        <v>0</v>
      </c>
      <c r="BJ185" s="13" t="s">
        <v>82</v>
      </c>
      <c r="BK185" s="154">
        <f t="shared" si="44"/>
        <v>0</v>
      </c>
      <c r="BL185" s="13" t="s">
        <v>172</v>
      </c>
      <c r="BM185" s="153" t="s">
        <v>1005</v>
      </c>
    </row>
    <row r="186" spans="2:65" s="1" customFormat="1" ht="16.5" customHeight="1">
      <c r="B186" s="112"/>
      <c r="C186" s="142" t="s">
        <v>373</v>
      </c>
      <c r="D186" s="142" t="s">
        <v>168</v>
      </c>
      <c r="E186" s="143" t="s">
        <v>1006</v>
      </c>
      <c r="F186" s="144" t="s">
        <v>1007</v>
      </c>
      <c r="G186" s="145" t="s">
        <v>251</v>
      </c>
      <c r="H186" s="146">
        <v>1</v>
      </c>
      <c r="I186" s="147"/>
      <c r="J186" s="148">
        <f t="shared" si="35"/>
        <v>0</v>
      </c>
      <c r="K186" s="149"/>
      <c r="L186" s="28"/>
      <c r="M186" s="150" t="s">
        <v>1</v>
      </c>
      <c r="N186" s="111" t="s">
        <v>39</v>
      </c>
      <c r="P186" s="151">
        <f t="shared" si="36"/>
        <v>0</v>
      </c>
      <c r="Q186" s="151">
        <v>0</v>
      </c>
      <c r="R186" s="151">
        <f t="shared" si="37"/>
        <v>0</v>
      </c>
      <c r="S186" s="151">
        <v>0</v>
      </c>
      <c r="T186" s="152">
        <f t="shared" si="38"/>
        <v>0</v>
      </c>
      <c r="AR186" s="153" t="s">
        <v>172</v>
      </c>
      <c r="AT186" s="153" t="s">
        <v>168</v>
      </c>
      <c r="AU186" s="153" t="s">
        <v>82</v>
      </c>
      <c r="AY186" s="13" t="s">
        <v>166</v>
      </c>
      <c r="BE186" s="154">
        <f t="shared" si="39"/>
        <v>0</v>
      </c>
      <c r="BF186" s="154">
        <f t="shared" si="40"/>
        <v>0</v>
      </c>
      <c r="BG186" s="154">
        <f t="shared" si="41"/>
        <v>0</v>
      </c>
      <c r="BH186" s="154">
        <f t="shared" si="42"/>
        <v>0</v>
      </c>
      <c r="BI186" s="154">
        <f t="shared" si="43"/>
        <v>0</v>
      </c>
      <c r="BJ186" s="13" t="s">
        <v>82</v>
      </c>
      <c r="BK186" s="154">
        <f t="shared" si="44"/>
        <v>0</v>
      </c>
      <c r="BL186" s="13" t="s">
        <v>172</v>
      </c>
      <c r="BM186" s="153" t="s">
        <v>1008</v>
      </c>
    </row>
    <row r="187" spans="2:65" s="1" customFormat="1" ht="16.5" customHeight="1">
      <c r="B187" s="112"/>
      <c r="C187" s="142" t="s">
        <v>377</v>
      </c>
      <c r="D187" s="142" t="s">
        <v>168</v>
      </c>
      <c r="E187" s="143" t="s">
        <v>1009</v>
      </c>
      <c r="F187" s="144" t="s">
        <v>1010</v>
      </c>
      <c r="G187" s="145" t="s">
        <v>251</v>
      </c>
      <c r="H187" s="146">
        <v>1</v>
      </c>
      <c r="I187" s="147"/>
      <c r="J187" s="148">
        <f t="shared" si="35"/>
        <v>0</v>
      </c>
      <c r="K187" s="149"/>
      <c r="L187" s="28"/>
      <c r="M187" s="167" t="s">
        <v>1</v>
      </c>
      <c r="N187" s="168" t="s">
        <v>39</v>
      </c>
      <c r="O187" s="169"/>
      <c r="P187" s="170">
        <f t="shared" si="36"/>
        <v>0</v>
      </c>
      <c r="Q187" s="170">
        <v>0</v>
      </c>
      <c r="R187" s="170">
        <f t="shared" si="37"/>
        <v>0</v>
      </c>
      <c r="S187" s="170">
        <v>0</v>
      </c>
      <c r="T187" s="171">
        <f t="shared" si="38"/>
        <v>0</v>
      </c>
      <c r="AR187" s="153" t="s">
        <v>172</v>
      </c>
      <c r="AT187" s="153" t="s">
        <v>168</v>
      </c>
      <c r="AU187" s="153" t="s">
        <v>82</v>
      </c>
      <c r="AY187" s="13" t="s">
        <v>166</v>
      </c>
      <c r="BE187" s="154">
        <f t="shared" si="39"/>
        <v>0</v>
      </c>
      <c r="BF187" s="154">
        <f t="shared" si="40"/>
        <v>0</v>
      </c>
      <c r="BG187" s="154">
        <f t="shared" si="41"/>
        <v>0</v>
      </c>
      <c r="BH187" s="154">
        <f t="shared" si="42"/>
        <v>0</v>
      </c>
      <c r="BI187" s="154">
        <f t="shared" si="43"/>
        <v>0</v>
      </c>
      <c r="BJ187" s="13" t="s">
        <v>82</v>
      </c>
      <c r="BK187" s="154">
        <f t="shared" si="44"/>
        <v>0</v>
      </c>
      <c r="BL187" s="13" t="s">
        <v>172</v>
      </c>
      <c r="BM187" s="153" t="s">
        <v>1011</v>
      </c>
    </row>
    <row r="188" spans="2:65" s="1" customFormat="1" ht="6.95" customHeight="1"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28"/>
    </row>
  </sheetData>
  <autoFilter ref="C131:K187" xr:uid="{00000000-0009-0000-0000-000003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1012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J109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ROUND((SUM(BE109:BE116) + SUM(BE136:BE213)),  2)</f>
        <v>0</v>
      </c>
      <c r="I35" s="90">
        <v>0.21</v>
      </c>
      <c r="J35" s="89">
        <f>ROUND(((SUM(BE109:BE116) + SUM(BE136:BE213))*I35),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ROUND((SUM(BF109:BF116) + SUM(BF136:BF213)),  2)</f>
        <v>0</v>
      </c>
      <c r="I36" s="90">
        <v>0.12</v>
      </c>
      <c r="J36" s="89">
        <f>ROUND(((SUM(BF109:BF116) + SUM(BF136:BF213))*I36),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ROUND((SUM(BG109:BG116) + SUM(BG136:BG213)),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ROUND((SUM(BH109:BH116) + SUM(BH136:BH213)),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ROUND((SUM(BI109:BI116) + SUM(BI136:BI213)),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04 - Stomatologie elektro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J136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1013</v>
      </c>
      <c r="E97" s="104"/>
      <c r="F97" s="104"/>
      <c r="G97" s="104"/>
      <c r="H97" s="104"/>
      <c r="I97" s="104"/>
      <c r="J97" s="105">
        <f>J137</f>
        <v>0</v>
      </c>
      <c r="L97" s="102"/>
    </row>
    <row r="98" spans="2:65" s="8" customFormat="1" ht="24.95" customHeight="1">
      <c r="B98" s="102"/>
      <c r="D98" s="103" t="s">
        <v>1014</v>
      </c>
      <c r="E98" s="104"/>
      <c r="F98" s="104"/>
      <c r="G98" s="104"/>
      <c r="H98" s="104"/>
      <c r="I98" s="104"/>
      <c r="J98" s="105">
        <f>J143</f>
        <v>0</v>
      </c>
      <c r="L98" s="102"/>
    </row>
    <row r="99" spans="2:65" s="8" customFormat="1" ht="24.95" customHeight="1">
      <c r="B99" s="102"/>
      <c r="D99" s="103" t="s">
        <v>1015</v>
      </c>
      <c r="E99" s="104"/>
      <c r="F99" s="104"/>
      <c r="G99" s="104"/>
      <c r="H99" s="104"/>
      <c r="I99" s="104"/>
      <c r="J99" s="105">
        <f>J151</f>
        <v>0</v>
      </c>
      <c r="L99" s="102"/>
    </row>
    <row r="100" spans="2:65" s="8" customFormat="1" ht="24.95" customHeight="1">
      <c r="B100" s="102"/>
      <c r="D100" s="103" t="s">
        <v>1016</v>
      </c>
      <c r="E100" s="104"/>
      <c r="F100" s="104"/>
      <c r="G100" s="104"/>
      <c r="H100" s="104"/>
      <c r="I100" s="104"/>
      <c r="J100" s="105">
        <f>J164</f>
        <v>0</v>
      </c>
      <c r="L100" s="102"/>
    </row>
    <row r="101" spans="2:65" s="8" customFormat="1" ht="24.95" customHeight="1">
      <c r="B101" s="102"/>
      <c r="D101" s="103" t="s">
        <v>1017</v>
      </c>
      <c r="E101" s="104"/>
      <c r="F101" s="104"/>
      <c r="G101" s="104"/>
      <c r="H101" s="104"/>
      <c r="I101" s="104"/>
      <c r="J101" s="105">
        <f>J176</f>
        <v>0</v>
      </c>
      <c r="L101" s="102"/>
    </row>
    <row r="102" spans="2:65" s="8" customFormat="1" ht="24.95" customHeight="1">
      <c r="B102" s="102"/>
      <c r="D102" s="103" t="s">
        <v>1018</v>
      </c>
      <c r="E102" s="104"/>
      <c r="F102" s="104"/>
      <c r="G102" s="104"/>
      <c r="H102" s="104"/>
      <c r="I102" s="104"/>
      <c r="J102" s="105">
        <f>J182</f>
        <v>0</v>
      </c>
      <c r="L102" s="102"/>
    </row>
    <row r="103" spans="2:65" s="8" customFormat="1" ht="24.95" customHeight="1">
      <c r="B103" s="102"/>
      <c r="D103" s="103" t="s">
        <v>1019</v>
      </c>
      <c r="E103" s="104"/>
      <c r="F103" s="104"/>
      <c r="G103" s="104"/>
      <c r="H103" s="104"/>
      <c r="I103" s="104"/>
      <c r="J103" s="105">
        <f>J192</f>
        <v>0</v>
      </c>
      <c r="L103" s="102"/>
    </row>
    <row r="104" spans="2:65" s="8" customFormat="1" ht="24.95" customHeight="1">
      <c r="B104" s="102"/>
      <c r="D104" s="103" t="s">
        <v>1020</v>
      </c>
      <c r="E104" s="104"/>
      <c r="F104" s="104"/>
      <c r="G104" s="104"/>
      <c r="H104" s="104"/>
      <c r="I104" s="104"/>
      <c r="J104" s="105">
        <f>J203</f>
        <v>0</v>
      </c>
      <c r="L104" s="102"/>
    </row>
    <row r="105" spans="2:65" s="8" customFormat="1" ht="24.95" customHeight="1">
      <c r="B105" s="102"/>
      <c r="D105" s="103" t="s">
        <v>128</v>
      </c>
      <c r="E105" s="104"/>
      <c r="F105" s="104"/>
      <c r="G105" s="104"/>
      <c r="H105" s="104"/>
      <c r="I105" s="104"/>
      <c r="J105" s="105">
        <f>J211</f>
        <v>0</v>
      </c>
      <c r="L105" s="102"/>
    </row>
    <row r="106" spans="2:65" s="9" customFormat="1" ht="19.899999999999999" customHeight="1">
      <c r="B106" s="106"/>
      <c r="D106" s="107" t="s">
        <v>1021</v>
      </c>
      <c r="E106" s="108"/>
      <c r="F106" s="108"/>
      <c r="G106" s="108"/>
      <c r="H106" s="108"/>
      <c r="I106" s="108"/>
      <c r="J106" s="109">
        <f>J212</f>
        <v>0</v>
      </c>
      <c r="L106" s="106"/>
    </row>
    <row r="107" spans="2:65" s="1" customFormat="1" ht="21.75" customHeight="1">
      <c r="B107" s="28"/>
      <c r="L107" s="28"/>
    </row>
    <row r="108" spans="2:65" s="1" customFormat="1" ht="6.95" customHeight="1">
      <c r="B108" s="28"/>
      <c r="L108" s="28"/>
    </row>
    <row r="109" spans="2:65" s="1" customFormat="1" ht="29.25" customHeight="1">
      <c r="B109" s="28"/>
      <c r="C109" s="101" t="s">
        <v>141</v>
      </c>
      <c r="J109" s="110">
        <f>ROUND(J110 + J111 + J112 + J113 + J114 + J115,2)</f>
        <v>0</v>
      </c>
      <c r="L109" s="28"/>
      <c r="N109" s="111" t="s">
        <v>38</v>
      </c>
    </row>
    <row r="110" spans="2:65" s="1" customFormat="1" ht="18" customHeight="1">
      <c r="B110" s="112"/>
      <c r="C110" s="113"/>
      <c r="D110" s="215" t="s">
        <v>142</v>
      </c>
      <c r="E110" s="216"/>
      <c r="F110" s="216"/>
      <c r="G110" s="113"/>
      <c r="H110" s="113"/>
      <c r="I110" s="113"/>
      <c r="J110" s="115">
        <v>0</v>
      </c>
      <c r="K110" s="113"/>
      <c r="L110" s="112"/>
      <c r="M110" s="113"/>
      <c r="N110" s="116" t="s">
        <v>39</v>
      </c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7" t="s">
        <v>143</v>
      </c>
      <c r="AZ110" s="113"/>
      <c r="BA110" s="113"/>
      <c r="BB110" s="113"/>
      <c r="BC110" s="113"/>
      <c r="BD110" s="113"/>
      <c r="BE110" s="118">
        <f t="shared" ref="BE110:BE115" si="0">IF(N110="základní",J110,0)</f>
        <v>0</v>
      </c>
      <c r="BF110" s="118">
        <f t="shared" ref="BF110:BF115" si="1">IF(N110="snížená",J110,0)</f>
        <v>0</v>
      </c>
      <c r="BG110" s="118">
        <f t="shared" ref="BG110:BG115" si="2">IF(N110="zákl. přenesená",J110,0)</f>
        <v>0</v>
      </c>
      <c r="BH110" s="118">
        <f t="shared" ref="BH110:BH115" si="3">IF(N110="sníž. přenesená",J110,0)</f>
        <v>0</v>
      </c>
      <c r="BI110" s="118">
        <f t="shared" ref="BI110:BI115" si="4">IF(N110="nulová",J110,0)</f>
        <v>0</v>
      </c>
      <c r="BJ110" s="117" t="s">
        <v>82</v>
      </c>
      <c r="BK110" s="113"/>
      <c r="BL110" s="113"/>
      <c r="BM110" s="113"/>
    </row>
    <row r="111" spans="2:65" s="1" customFormat="1" ht="18" customHeight="1">
      <c r="B111" s="112"/>
      <c r="C111" s="113"/>
      <c r="D111" s="215" t="s">
        <v>144</v>
      </c>
      <c r="E111" s="216"/>
      <c r="F111" s="216"/>
      <c r="G111" s="113"/>
      <c r="H111" s="113"/>
      <c r="I111" s="113"/>
      <c r="J111" s="115">
        <v>0</v>
      </c>
      <c r="K111" s="113"/>
      <c r="L111" s="112"/>
      <c r="M111" s="113"/>
      <c r="N111" s="116" t="s">
        <v>39</v>
      </c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7" t="s">
        <v>143</v>
      </c>
      <c r="AZ111" s="113"/>
      <c r="BA111" s="113"/>
      <c r="BB111" s="113"/>
      <c r="BC111" s="113"/>
      <c r="BD111" s="113"/>
      <c r="BE111" s="118">
        <f t="shared" si="0"/>
        <v>0</v>
      </c>
      <c r="BF111" s="118">
        <f t="shared" si="1"/>
        <v>0</v>
      </c>
      <c r="BG111" s="118">
        <f t="shared" si="2"/>
        <v>0</v>
      </c>
      <c r="BH111" s="118">
        <f t="shared" si="3"/>
        <v>0</v>
      </c>
      <c r="BI111" s="118">
        <f t="shared" si="4"/>
        <v>0</v>
      </c>
      <c r="BJ111" s="117" t="s">
        <v>82</v>
      </c>
      <c r="BK111" s="113"/>
      <c r="BL111" s="113"/>
      <c r="BM111" s="113"/>
    </row>
    <row r="112" spans="2:65" s="1" customFormat="1" ht="18" customHeight="1">
      <c r="B112" s="112"/>
      <c r="C112" s="113"/>
      <c r="D112" s="215" t="s">
        <v>145</v>
      </c>
      <c r="E112" s="216"/>
      <c r="F112" s="216"/>
      <c r="G112" s="113"/>
      <c r="H112" s="113"/>
      <c r="I112" s="113"/>
      <c r="J112" s="115">
        <v>0</v>
      </c>
      <c r="K112" s="113"/>
      <c r="L112" s="112"/>
      <c r="M112" s="113"/>
      <c r="N112" s="116" t="s">
        <v>39</v>
      </c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7" t="s">
        <v>143</v>
      </c>
      <c r="AZ112" s="113"/>
      <c r="BA112" s="113"/>
      <c r="BB112" s="113"/>
      <c r="BC112" s="113"/>
      <c r="BD112" s="113"/>
      <c r="BE112" s="118">
        <f t="shared" si="0"/>
        <v>0</v>
      </c>
      <c r="BF112" s="118">
        <f t="shared" si="1"/>
        <v>0</v>
      </c>
      <c r="BG112" s="118">
        <f t="shared" si="2"/>
        <v>0</v>
      </c>
      <c r="BH112" s="118">
        <f t="shared" si="3"/>
        <v>0</v>
      </c>
      <c r="BI112" s="118">
        <f t="shared" si="4"/>
        <v>0</v>
      </c>
      <c r="BJ112" s="117" t="s">
        <v>82</v>
      </c>
      <c r="BK112" s="113"/>
      <c r="BL112" s="113"/>
      <c r="BM112" s="113"/>
    </row>
    <row r="113" spans="2:65" s="1" customFormat="1" ht="18" customHeight="1">
      <c r="B113" s="112"/>
      <c r="C113" s="113"/>
      <c r="D113" s="215" t="s">
        <v>146</v>
      </c>
      <c r="E113" s="216"/>
      <c r="F113" s="216"/>
      <c r="G113" s="113"/>
      <c r="H113" s="113"/>
      <c r="I113" s="113"/>
      <c r="J113" s="115">
        <v>0</v>
      </c>
      <c r="K113" s="113"/>
      <c r="L113" s="112"/>
      <c r="M113" s="113"/>
      <c r="N113" s="116" t="s">
        <v>39</v>
      </c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7" t="s">
        <v>143</v>
      </c>
      <c r="AZ113" s="113"/>
      <c r="BA113" s="113"/>
      <c r="BB113" s="113"/>
      <c r="BC113" s="113"/>
      <c r="BD113" s="113"/>
      <c r="BE113" s="118">
        <f t="shared" si="0"/>
        <v>0</v>
      </c>
      <c r="BF113" s="118">
        <f t="shared" si="1"/>
        <v>0</v>
      </c>
      <c r="BG113" s="118">
        <f t="shared" si="2"/>
        <v>0</v>
      </c>
      <c r="BH113" s="118">
        <f t="shared" si="3"/>
        <v>0</v>
      </c>
      <c r="BI113" s="118">
        <f t="shared" si="4"/>
        <v>0</v>
      </c>
      <c r="BJ113" s="117" t="s">
        <v>82</v>
      </c>
      <c r="BK113" s="113"/>
      <c r="BL113" s="113"/>
      <c r="BM113" s="113"/>
    </row>
    <row r="114" spans="2:65" s="1" customFormat="1" ht="18" customHeight="1">
      <c r="B114" s="112"/>
      <c r="C114" s="113"/>
      <c r="D114" s="215" t="s">
        <v>147</v>
      </c>
      <c r="E114" s="216"/>
      <c r="F114" s="216"/>
      <c r="G114" s="113"/>
      <c r="H114" s="113"/>
      <c r="I114" s="113"/>
      <c r="J114" s="115">
        <v>0</v>
      </c>
      <c r="K114" s="113"/>
      <c r="L114" s="112"/>
      <c r="M114" s="113"/>
      <c r="N114" s="116" t="s">
        <v>39</v>
      </c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7" t="s">
        <v>143</v>
      </c>
      <c r="AZ114" s="113"/>
      <c r="BA114" s="113"/>
      <c r="BB114" s="113"/>
      <c r="BC114" s="113"/>
      <c r="BD114" s="113"/>
      <c r="BE114" s="118">
        <f t="shared" si="0"/>
        <v>0</v>
      </c>
      <c r="BF114" s="118">
        <f t="shared" si="1"/>
        <v>0</v>
      </c>
      <c r="BG114" s="118">
        <f t="shared" si="2"/>
        <v>0</v>
      </c>
      <c r="BH114" s="118">
        <f t="shared" si="3"/>
        <v>0</v>
      </c>
      <c r="BI114" s="118">
        <f t="shared" si="4"/>
        <v>0</v>
      </c>
      <c r="BJ114" s="117" t="s">
        <v>82</v>
      </c>
      <c r="BK114" s="113"/>
      <c r="BL114" s="113"/>
      <c r="BM114" s="113"/>
    </row>
    <row r="115" spans="2:65" s="1" customFormat="1" ht="18" customHeight="1">
      <c r="B115" s="112"/>
      <c r="C115" s="113"/>
      <c r="D115" s="114" t="s">
        <v>148</v>
      </c>
      <c r="E115" s="113"/>
      <c r="F115" s="113"/>
      <c r="G115" s="113"/>
      <c r="H115" s="113"/>
      <c r="I115" s="113"/>
      <c r="J115" s="115">
        <f>ROUND(J30*T115,2)</f>
        <v>0</v>
      </c>
      <c r="K115" s="113"/>
      <c r="L115" s="112"/>
      <c r="M115" s="113"/>
      <c r="N115" s="116" t="s">
        <v>39</v>
      </c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7" t="s">
        <v>149</v>
      </c>
      <c r="AZ115" s="113"/>
      <c r="BA115" s="113"/>
      <c r="BB115" s="113"/>
      <c r="BC115" s="113"/>
      <c r="BD115" s="113"/>
      <c r="BE115" s="118">
        <f t="shared" si="0"/>
        <v>0</v>
      </c>
      <c r="BF115" s="118">
        <f t="shared" si="1"/>
        <v>0</v>
      </c>
      <c r="BG115" s="118">
        <f t="shared" si="2"/>
        <v>0</v>
      </c>
      <c r="BH115" s="118">
        <f t="shared" si="3"/>
        <v>0</v>
      </c>
      <c r="BI115" s="118">
        <f t="shared" si="4"/>
        <v>0</v>
      </c>
      <c r="BJ115" s="117" t="s">
        <v>82</v>
      </c>
      <c r="BK115" s="113"/>
      <c r="BL115" s="113"/>
      <c r="BM115" s="113"/>
    </row>
    <row r="116" spans="2:65" s="1" customFormat="1" ht="11.25">
      <c r="B116" s="28"/>
      <c r="L116" s="28"/>
    </row>
    <row r="117" spans="2:65" s="1" customFormat="1" ht="29.25" customHeight="1">
      <c r="B117" s="28"/>
      <c r="C117" s="119" t="s">
        <v>150</v>
      </c>
      <c r="D117" s="91"/>
      <c r="E117" s="91"/>
      <c r="F117" s="91"/>
      <c r="G117" s="91"/>
      <c r="H117" s="91"/>
      <c r="I117" s="91"/>
      <c r="J117" s="120">
        <f>ROUND(J96+J109,2)</f>
        <v>0</v>
      </c>
      <c r="K117" s="91"/>
      <c r="L117" s="28"/>
    </row>
    <row r="118" spans="2:65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28"/>
    </row>
    <row r="122" spans="2:65" s="1" customFormat="1" ht="6.95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28"/>
    </row>
    <row r="123" spans="2:65" s="1" customFormat="1" ht="24.95" customHeight="1">
      <c r="B123" s="28"/>
      <c r="C123" s="17" t="s">
        <v>151</v>
      </c>
      <c r="L123" s="28"/>
    </row>
    <row r="124" spans="2:65" s="1" customFormat="1" ht="6.95" customHeight="1">
      <c r="B124" s="28"/>
      <c r="L124" s="28"/>
    </row>
    <row r="125" spans="2:65" s="1" customFormat="1" ht="12" customHeight="1">
      <c r="B125" s="28"/>
      <c r="C125" s="23" t="s">
        <v>16</v>
      </c>
      <c r="L125" s="28"/>
    </row>
    <row r="126" spans="2:65" s="1" customFormat="1" ht="16.5" customHeight="1">
      <c r="B126" s="28"/>
      <c r="E126" s="211" t="str">
        <f>E7</f>
        <v>STOMATOLOGIE A ORDINACE V OBJEKTU KD HULÍN</v>
      </c>
      <c r="F126" s="212"/>
      <c r="G126" s="212"/>
      <c r="H126" s="212"/>
      <c r="L126" s="28"/>
    </row>
    <row r="127" spans="2:65" s="1" customFormat="1" ht="12" customHeight="1">
      <c r="B127" s="28"/>
      <c r="C127" s="23" t="s">
        <v>110</v>
      </c>
      <c r="L127" s="28"/>
    </row>
    <row r="128" spans="2:65" s="1" customFormat="1" ht="16.5" customHeight="1">
      <c r="B128" s="28"/>
      <c r="E128" s="172" t="str">
        <f>E9</f>
        <v>04 - Stomatologie elektro</v>
      </c>
      <c r="F128" s="213"/>
      <c r="G128" s="213"/>
      <c r="H128" s="213"/>
      <c r="L128" s="28"/>
    </row>
    <row r="129" spans="2:65" s="1" customFormat="1" ht="6.95" customHeight="1">
      <c r="B129" s="28"/>
      <c r="L129" s="28"/>
    </row>
    <row r="130" spans="2:65" s="1" customFormat="1" ht="12" customHeight="1">
      <c r="B130" s="28"/>
      <c r="C130" s="23" t="s">
        <v>20</v>
      </c>
      <c r="F130" s="21" t="str">
        <f>F12</f>
        <v>HULÍN</v>
      </c>
      <c r="I130" s="23" t="s">
        <v>22</v>
      </c>
      <c r="J130" s="48" t="str">
        <f>IF(J12="","",J12)</f>
        <v>12. 3. 2025</v>
      </c>
      <c r="L130" s="28"/>
    </row>
    <row r="131" spans="2:65" s="1" customFormat="1" ht="6.95" customHeight="1">
      <c r="B131" s="28"/>
      <c r="L131" s="28"/>
    </row>
    <row r="132" spans="2:65" s="1" customFormat="1" ht="15.2" customHeight="1">
      <c r="B132" s="28"/>
      <c r="C132" s="23" t="s">
        <v>24</v>
      </c>
      <c r="F132" s="21" t="str">
        <f>E15</f>
        <v xml:space="preserve"> </v>
      </c>
      <c r="I132" s="23" t="s">
        <v>30</v>
      </c>
      <c r="J132" s="26" t="str">
        <f>E21</f>
        <v xml:space="preserve"> </v>
      </c>
      <c r="L132" s="28"/>
    </row>
    <row r="133" spans="2:65" s="1" customFormat="1" ht="15.2" customHeight="1">
      <c r="B133" s="28"/>
      <c r="C133" s="23" t="s">
        <v>28</v>
      </c>
      <c r="F133" s="21" t="str">
        <f>IF(E18="","",E18)</f>
        <v>Vyplň údaj</v>
      </c>
      <c r="I133" s="23" t="s">
        <v>32</v>
      </c>
      <c r="J133" s="26" t="str">
        <f>E24</f>
        <v xml:space="preserve"> </v>
      </c>
      <c r="L133" s="28"/>
    </row>
    <row r="134" spans="2:65" s="1" customFormat="1" ht="10.35" customHeight="1">
      <c r="B134" s="28"/>
      <c r="L134" s="28"/>
    </row>
    <row r="135" spans="2:65" s="10" customFormat="1" ht="29.25" customHeight="1">
      <c r="B135" s="121"/>
      <c r="C135" s="122" t="s">
        <v>152</v>
      </c>
      <c r="D135" s="123" t="s">
        <v>59</v>
      </c>
      <c r="E135" s="123" t="s">
        <v>55</v>
      </c>
      <c r="F135" s="123" t="s">
        <v>56</v>
      </c>
      <c r="G135" s="123" t="s">
        <v>153</v>
      </c>
      <c r="H135" s="123" t="s">
        <v>154</v>
      </c>
      <c r="I135" s="123" t="s">
        <v>155</v>
      </c>
      <c r="J135" s="124" t="s">
        <v>116</v>
      </c>
      <c r="K135" s="125" t="s">
        <v>156</v>
      </c>
      <c r="L135" s="121"/>
      <c r="M135" s="55" t="s">
        <v>1</v>
      </c>
      <c r="N135" s="56" t="s">
        <v>38</v>
      </c>
      <c r="O135" s="56" t="s">
        <v>157</v>
      </c>
      <c r="P135" s="56" t="s">
        <v>158</v>
      </c>
      <c r="Q135" s="56" t="s">
        <v>159</v>
      </c>
      <c r="R135" s="56" t="s">
        <v>160</v>
      </c>
      <c r="S135" s="56" t="s">
        <v>161</v>
      </c>
      <c r="T135" s="57" t="s">
        <v>162</v>
      </c>
    </row>
    <row r="136" spans="2:65" s="1" customFormat="1" ht="22.9" customHeight="1">
      <c r="B136" s="28"/>
      <c r="C136" s="60" t="s">
        <v>163</v>
      </c>
      <c r="J136" s="126">
        <f>BK136</f>
        <v>0</v>
      </c>
      <c r="L136" s="28"/>
      <c r="M136" s="58"/>
      <c r="N136" s="49"/>
      <c r="O136" s="49"/>
      <c r="P136" s="127">
        <f>P137+P143+P151+P164+P176+P182+P192+P203+P211</f>
        <v>0</v>
      </c>
      <c r="Q136" s="49"/>
      <c r="R136" s="127">
        <f>R137+R143+R151+R164+R176+R182+R192+R203+R211</f>
        <v>0</v>
      </c>
      <c r="S136" s="49"/>
      <c r="T136" s="128">
        <f>T137+T143+T151+T164+T176+T182+T192+T203+T211</f>
        <v>0</v>
      </c>
      <c r="AT136" s="13" t="s">
        <v>73</v>
      </c>
      <c r="AU136" s="13" t="s">
        <v>118</v>
      </c>
      <c r="BK136" s="129">
        <f>BK137+BK143+BK151+BK164+BK176+BK182+BK192+BK203+BK211</f>
        <v>0</v>
      </c>
    </row>
    <row r="137" spans="2:65" s="11" customFormat="1" ht="25.9" customHeight="1">
      <c r="B137" s="130"/>
      <c r="D137" s="131" t="s">
        <v>73</v>
      </c>
      <c r="E137" s="132" t="s">
        <v>912</v>
      </c>
      <c r="F137" s="132" t="s">
        <v>1022</v>
      </c>
      <c r="I137" s="133"/>
      <c r="J137" s="134">
        <f>BK137</f>
        <v>0</v>
      </c>
      <c r="L137" s="130"/>
      <c r="M137" s="135"/>
      <c r="P137" s="136">
        <f>SUM(P138:P142)</f>
        <v>0</v>
      </c>
      <c r="R137" s="136">
        <f>SUM(R138:R142)</f>
        <v>0</v>
      </c>
      <c r="T137" s="137">
        <f>SUM(T138:T142)</f>
        <v>0</v>
      </c>
      <c r="AR137" s="131" t="s">
        <v>82</v>
      </c>
      <c r="AT137" s="138" t="s">
        <v>73</v>
      </c>
      <c r="AU137" s="138" t="s">
        <v>74</v>
      </c>
      <c r="AY137" s="131" t="s">
        <v>166</v>
      </c>
      <c r="BK137" s="139">
        <f>SUM(BK138:BK142)</f>
        <v>0</v>
      </c>
    </row>
    <row r="138" spans="2:65" s="1" customFormat="1" ht="16.5" customHeight="1">
      <c r="B138" s="112"/>
      <c r="C138" s="142" t="s">
        <v>82</v>
      </c>
      <c r="D138" s="142" t="s">
        <v>168</v>
      </c>
      <c r="E138" s="143" t="s">
        <v>882</v>
      </c>
      <c r="F138" s="144" t="s">
        <v>1023</v>
      </c>
      <c r="G138" s="145" t="s">
        <v>884</v>
      </c>
      <c r="H138" s="146">
        <v>1</v>
      </c>
      <c r="I138" s="147"/>
      <c r="J138" s="148">
        <f>ROUND(I138*H138,2)</f>
        <v>0</v>
      </c>
      <c r="K138" s="149"/>
      <c r="L138" s="28"/>
      <c r="M138" s="150" t="s">
        <v>1</v>
      </c>
      <c r="N138" s="111" t="s">
        <v>39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172</v>
      </c>
      <c r="AT138" s="153" t="s">
        <v>168</v>
      </c>
      <c r="AU138" s="153" t="s">
        <v>82</v>
      </c>
      <c r="AY138" s="13" t="s">
        <v>166</v>
      </c>
      <c r="BE138" s="154">
        <f>IF(N138="základní",J138,0)</f>
        <v>0</v>
      </c>
      <c r="BF138" s="154">
        <f>IF(N138="snížená",J138,0)</f>
        <v>0</v>
      </c>
      <c r="BG138" s="154">
        <f>IF(N138="zákl. přenesená",J138,0)</f>
        <v>0</v>
      </c>
      <c r="BH138" s="154">
        <f>IF(N138="sníž. přenesená",J138,0)</f>
        <v>0</v>
      </c>
      <c r="BI138" s="154">
        <f>IF(N138="nulová",J138,0)</f>
        <v>0</v>
      </c>
      <c r="BJ138" s="13" t="s">
        <v>82</v>
      </c>
      <c r="BK138" s="154">
        <f>ROUND(I138*H138,2)</f>
        <v>0</v>
      </c>
      <c r="BL138" s="13" t="s">
        <v>172</v>
      </c>
      <c r="BM138" s="153" t="s">
        <v>1024</v>
      </c>
    </row>
    <row r="139" spans="2:65" s="1" customFormat="1" ht="16.5" customHeight="1">
      <c r="B139" s="112"/>
      <c r="C139" s="142" t="s">
        <v>84</v>
      </c>
      <c r="D139" s="142" t="s">
        <v>168</v>
      </c>
      <c r="E139" s="143" t="s">
        <v>886</v>
      </c>
      <c r="F139" s="144" t="s">
        <v>1025</v>
      </c>
      <c r="G139" s="145" t="s">
        <v>884</v>
      </c>
      <c r="H139" s="146">
        <v>1</v>
      </c>
      <c r="I139" s="147"/>
      <c r="J139" s="148">
        <f>ROUND(I139*H139,2)</f>
        <v>0</v>
      </c>
      <c r="K139" s="149"/>
      <c r="L139" s="28"/>
      <c r="M139" s="150" t="s">
        <v>1</v>
      </c>
      <c r="N139" s="111" t="s">
        <v>39</v>
      </c>
      <c r="P139" s="151">
        <f>O139*H139</f>
        <v>0</v>
      </c>
      <c r="Q139" s="151">
        <v>0</v>
      </c>
      <c r="R139" s="151">
        <f>Q139*H139</f>
        <v>0</v>
      </c>
      <c r="S139" s="151">
        <v>0</v>
      </c>
      <c r="T139" s="152">
        <f>S139*H139</f>
        <v>0</v>
      </c>
      <c r="AR139" s="153" t="s">
        <v>172</v>
      </c>
      <c r="AT139" s="153" t="s">
        <v>168</v>
      </c>
      <c r="AU139" s="153" t="s">
        <v>82</v>
      </c>
      <c r="AY139" s="13" t="s">
        <v>166</v>
      </c>
      <c r="BE139" s="154">
        <f>IF(N139="základní",J139,0)</f>
        <v>0</v>
      </c>
      <c r="BF139" s="154">
        <f>IF(N139="snížená",J139,0)</f>
        <v>0</v>
      </c>
      <c r="BG139" s="154">
        <f>IF(N139="zákl. přenesená",J139,0)</f>
        <v>0</v>
      </c>
      <c r="BH139" s="154">
        <f>IF(N139="sníž. přenesená",J139,0)</f>
        <v>0</v>
      </c>
      <c r="BI139" s="154">
        <f>IF(N139="nulová",J139,0)</f>
        <v>0</v>
      </c>
      <c r="BJ139" s="13" t="s">
        <v>82</v>
      </c>
      <c r="BK139" s="154">
        <f>ROUND(I139*H139,2)</f>
        <v>0</v>
      </c>
      <c r="BL139" s="13" t="s">
        <v>172</v>
      </c>
      <c r="BM139" s="153" t="s">
        <v>1026</v>
      </c>
    </row>
    <row r="140" spans="2:65" s="1" customFormat="1" ht="16.5" customHeight="1">
      <c r="B140" s="112"/>
      <c r="C140" s="142" t="s">
        <v>172</v>
      </c>
      <c r="D140" s="142" t="s">
        <v>168</v>
      </c>
      <c r="E140" s="143" t="s">
        <v>892</v>
      </c>
      <c r="F140" s="144" t="s">
        <v>1027</v>
      </c>
      <c r="G140" s="145" t="s">
        <v>884</v>
      </c>
      <c r="H140" s="146">
        <v>1</v>
      </c>
      <c r="I140" s="147"/>
      <c r="J140" s="148">
        <f>ROUND(I140*H140,2)</f>
        <v>0</v>
      </c>
      <c r="K140" s="149"/>
      <c r="L140" s="28"/>
      <c r="M140" s="150" t="s">
        <v>1</v>
      </c>
      <c r="N140" s="111" t="s">
        <v>39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172</v>
      </c>
      <c r="AT140" s="153" t="s">
        <v>168</v>
      </c>
      <c r="AU140" s="153" t="s">
        <v>82</v>
      </c>
      <c r="AY140" s="13" t="s">
        <v>166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3" t="s">
        <v>82</v>
      </c>
      <c r="BK140" s="154">
        <f>ROUND(I140*H140,2)</f>
        <v>0</v>
      </c>
      <c r="BL140" s="13" t="s">
        <v>172</v>
      </c>
      <c r="BM140" s="153" t="s">
        <v>1028</v>
      </c>
    </row>
    <row r="141" spans="2:65" s="1" customFormat="1" ht="16.5" customHeight="1">
      <c r="B141" s="112"/>
      <c r="C141" s="142" t="s">
        <v>189</v>
      </c>
      <c r="D141" s="142" t="s">
        <v>168</v>
      </c>
      <c r="E141" s="143" t="s">
        <v>896</v>
      </c>
      <c r="F141" s="144" t="s">
        <v>1029</v>
      </c>
      <c r="G141" s="145" t="s">
        <v>251</v>
      </c>
      <c r="H141" s="146">
        <v>1</v>
      </c>
      <c r="I141" s="147"/>
      <c r="J141" s="148">
        <f>ROUND(I141*H141,2)</f>
        <v>0</v>
      </c>
      <c r="K141" s="149"/>
      <c r="L141" s="28"/>
      <c r="M141" s="150" t="s">
        <v>1</v>
      </c>
      <c r="N141" s="111" t="s">
        <v>39</v>
      </c>
      <c r="P141" s="151">
        <f>O141*H141</f>
        <v>0</v>
      </c>
      <c r="Q141" s="151">
        <v>0</v>
      </c>
      <c r="R141" s="151">
        <f>Q141*H141</f>
        <v>0</v>
      </c>
      <c r="S141" s="151">
        <v>0</v>
      </c>
      <c r="T141" s="152">
        <f>S141*H141</f>
        <v>0</v>
      </c>
      <c r="AR141" s="153" t="s">
        <v>172</v>
      </c>
      <c r="AT141" s="153" t="s">
        <v>168</v>
      </c>
      <c r="AU141" s="153" t="s">
        <v>82</v>
      </c>
      <c r="AY141" s="13" t="s">
        <v>166</v>
      </c>
      <c r="BE141" s="154">
        <f>IF(N141="základní",J141,0)</f>
        <v>0</v>
      </c>
      <c r="BF141" s="154">
        <f>IF(N141="snížená",J141,0)</f>
        <v>0</v>
      </c>
      <c r="BG141" s="154">
        <f>IF(N141="zákl. přenesená",J141,0)</f>
        <v>0</v>
      </c>
      <c r="BH141" s="154">
        <f>IF(N141="sníž. přenesená",J141,0)</f>
        <v>0</v>
      </c>
      <c r="BI141" s="154">
        <f>IF(N141="nulová",J141,0)</f>
        <v>0</v>
      </c>
      <c r="BJ141" s="13" t="s">
        <v>82</v>
      </c>
      <c r="BK141" s="154">
        <f>ROUND(I141*H141,2)</f>
        <v>0</v>
      </c>
      <c r="BL141" s="13" t="s">
        <v>172</v>
      </c>
      <c r="BM141" s="153" t="s">
        <v>1030</v>
      </c>
    </row>
    <row r="142" spans="2:65" s="1" customFormat="1" ht="16.5" customHeight="1">
      <c r="B142" s="112"/>
      <c r="C142" s="142" t="s">
        <v>193</v>
      </c>
      <c r="D142" s="142" t="s">
        <v>168</v>
      </c>
      <c r="E142" s="143" t="s">
        <v>899</v>
      </c>
      <c r="F142" s="144" t="s">
        <v>1031</v>
      </c>
      <c r="G142" s="145" t="s">
        <v>884</v>
      </c>
      <c r="H142" s="146">
        <v>1</v>
      </c>
      <c r="I142" s="147"/>
      <c r="J142" s="148">
        <f>ROUND(I142*H142,2)</f>
        <v>0</v>
      </c>
      <c r="K142" s="149"/>
      <c r="L142" s="28"/>
      <c r="M142" s="150" t="s">
        <v>1</v>
      </c>
      <c r="N142" s="111" t="s">
        <v>39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172</v>
      </c>
      <c r="AT142" s="153" t="s">
        <v>168</v>
      </c>
      <c r="AU142" s="153" t="s">
        <v>82</v>
      </c>
      <c r="AY142" s="13" t="s">
        <v>166</v>
      </c>
      <c r="BE142" s="154">
        <f>IF(N142="základní",J142,0)</f>
        <v>0</v>
      </c>
      <c r="BF142" s="154">
        <f>IF(N142="snížená",J142,0)</f>
        <v>0</v>
      </c>
      <c r="BG142" s="154">
        <f>IF(N142="zákl. přenesená",J142,0)</f>
        <v>0</v>
      </c>
      <c r="BH142" s="154">
        <f>IF(N142="sníž. přenesená",J142,0)</f>
        <v>0</v>
      </c>
      <c r="BI142" s="154">
        <f>IF(N142="nulová",J142,0)</f>
        <v>0</v>
      </c>
      <c r="BJ142" s="13" t="s">
        <v>82</v>
      </c>
      <c r="BK142" s="154">
        <f>ROUND(I142*H142,2)</f>
        <v>0</v>
      </c>
      <c r="BL142" s="13" t="s">
        <v>172</v>
      </c>
      <c r="BM142" s="153" t="s">
        <v>1032</v>
      </c>
    </row>
    <row r="143" spans="2:65" s="11" customFormat="1" ht="25.9" customHeight="1">
      <c r="B143" s="130"/>
      <c r="D143" s="131" t="s">
        <v>73</v>
      </c>
      <c r="E143" s="132" t="s">
        <v>925</v>
      </c>
      <c r="F143" s="132" t="s">
        <v>1033</v>
      </c>
      <c r="I143" s="133"/>
      <c r="J143" s="134">
        <f>BK143</f>
        <v>0</v>
      </c>
      <c r="L143" s="130"/>
      <c r="M143" s="135"/>
      <c r="P143" s="136">
        <f>SUM(P144:P150)</f>
        <v>0</v>
      </c>
      <c r="R143" s="136">
        <f>SUM(R144:R150)</f>
        <v>0</v>
      </c>
      <c r="T143" s="137">
        <f>SUM(T144:T150)</f>
        <v>0</v>
      </c>
      <c r="AR143" s="131" t="s">
        <v>82</v>
      </c>
      <c r="AT143" s="138" t="s">
        <v>73</v>
      </c>
      <c r="AU143" s="138" t="s">
        <v>74</v>
      </c>
      <c r="AY143" s="131" t="s">
        <v>166</v>
      </c>
      <c r="BK143" s="139">
        <f>SUM(BK144:BK150)</f>
        <v>0</v>
      </c>
    </row>
    <row r="144" spans="2:65" s="1" customFormat="1" ht="16.5" customHeight="1">
      <c r="B144" s="112"/>
      <c r="C144" s="142" t="s">
        <v>199</v>
      </c>
      <c r="D144" s="142" t="s">
        <v>168</v>
      </c>
      <c r="E144" s="143" t="s">
        <v>915</v>
      </c>
      <c r="F144" s="144" t="s">
        <v>1034</v>
      </c>
      <c r="G144" s="145" t="s">
        <v>295</v>
      </c>
      <c r="H144" s="146">
        <v>20</v>
      </c>
      <c r="I144" s="147"/>
      <c r="J144" s="148">
        <f t="shared" ref="J144:J150" si="5">ROUND(I144*H144,2)</f>
        <v>0</v>
      </c>
      <c r="K144" s="149"/>
      <c r="L144" s="28"/>
      <c r="M144" s="150" t="s">
        <v>1</v>
      </c>
      <c r="N144" s="111" t="s">
        <v>39</v>
      </c>
      <c r="P144" s="151">
        <f t="shared" ref="P144:P150" si="6">O144*H144</f>
        <v>0</v>
      </c>
      <c r="Q144" s="151">
        <v>0</v>
      </c>
      <c r="R144" s="151">
        <f t="shared" ref="R144:R150" si="7">Q144*H144</f>
        <v>0</v>
      </c>
      <c r="S144" s="151">
        <v>0</v>
      </c>
      <c r="T144" s="152">
        <f t="shared" ref="T144:T150" si="8">S144*H144</f>
        <v>0</v>
      </c>
      <c r="AR144" s="153" t="s">
        <v>172</v>
      </c>
      <c r="AT144" s="153" t="s">
        <v>168</v>
      </c>
      <c r="AU144" s="153" t="s">
        <v>82</v>
      </c>
      <c r="AY144" s="13" t="s">
        <v>166</v>
      </c>
      <c r="BE144" s="154">
        <f t="shared" ref="BE144:BE150" si="9">IF(N144="základní",J144,0)</f>
        <v>0</v>
      </c>
      <c r="BF144" s="154">
        <f t="shared" ref="BF144:BF150" si="10">IF(N144="snížená",J144,0)</f>
        <v>0</v>
      </c>
      <c r="BG144" s="154">
        <f t="shared" ref="BG144:BG150" si="11">IF(N144="zákl. přenesená",J144,0)</f>
        <v>0</v>
      </c>
      <c r="BH144" s="154">
        <f t="shared" ref="BH144:BH150" si="12">IF(N144="sníž. přenesená",J144,0)</f>
        <v>0</v>
      </c>
      <c r="BI144" s="154">
        <f t="shared" ref="BI144:BI150" si="13">IF(N144="nulová",J144,0)</f>
        <v>0</v>
      </c>
      <c r="BJ144" s="13" t="s">
        <v>82</v>
      </c>
      <c r="BK144" s="154">
        <f t="shared" ref="BK144:BK150" si="14">ROUND(I144*H144,2)</f>
        <v>0</v>
      </c>
      <c r="BL144" s="13" t="s">
        <v>172</v>
      </c>
      <c r="BM144" s="153" t="s">
        <v>1035</v>
      </c>
    </row>
    <row r="145" spans="2:65" s="1" customFormat="1" ht="16.5" customHeight="1">
      <c r="B145" s="112"/>
      <c r="C145" s="142" t="s">
        <v>178</v>
      </c>
      <c r="D145" s="142" t="s">
        <v>168</v>
      </c>
      <c r="E145" s="143" t="s">
        <v>927</v>
      </c>
      <c r="F145" s="144" t="s">
        <v>1036</v>
      </c>
      <c r="G145" s="145" t="s">
        <v>295</v>
      </c>
      <c r="H145" s="146">
        <v>50</v>
      </c>
      <c r="I145" s="147"/>
      <c r="J145" s="148">
        <f t="shared" si="5"/>
        <v>0</v>
      </c>
      <c r="K145" s="149"/>
      <c r="L145" s="28"/>
      <c r="M145" s="150" t="s">
        <v>1</v>
      </c>
      <c r="N145" s="111" t="s">
        <v>39</v>
      </c>
      <c r="P145" s="151">
        <f t="shared" si="6"/>
        <v>0</v>
      </c>
      <c r="Q145" s="151">
        <v>0</v>
      </c>
      <c r="R145" s="151">
        <f t="shared" si="7"/>
        <v>0</v>
      </c>
      <c r="S145" s="151">
        <v>0</v>
      </c>
      <c r="T145" s="152">
        <f t="shared" si="8"/>
        <v>0</v>
      </c>
      <c r="AR145" s="153" t="s">
        <v>172</v>
      </c>
      <c r="AT145" s="153" t="s">
        <v>168</v>
      </c>
      <c r="AU145" s="153" t="s">
        <v>82</v>
      </c>
      <c r="AY145" s="13" t="s">
        <v>166</v>
      </c>
      <c r="BE145" s="154">
        <f t="shared" si="9"/>
        <v>0</v>
      </c>
      <c r="BF145" s="154">
        <f t="shared" si="10"/>
        <v>0</v>
      </c>
      <c r="BG145" s="154">
        <f t="shared" si="11"/>
        <v>0</v>
      </c>
      <c r="BH145" s="154">
        <f t="shared" si="12"/>
        <v>0</v>
      </c>
      <c r="BI145" s="154">
        <f t="shared" si="13"/>
        <v>0</v>
      </c>
      <c r="BJ145" s="13" t="s">
        <v>82</v>
      </c>
      <c r="BK145" s="154">
        <f t="shared" si="14"/>
        <v>0</v>
      </c>
      <c r="BL145" s="13" t="s">
        <v>172</v>
      </c>
      <c r="BM145" s="153" t="s">
        <v>1037</v>
      </c>
    </row>
    <row r="146" spans="2:65" s="1" customFormat="1" ht="16.5" customHeight="1">
      <c r="B146" s="112"/>
      <c r="C146" s="142" t="s">
        <v>207</v>
      </c>
      <c r="D146" s="142" t="s">
        <v>168</v>
      </c>
      <c r="E146" s="143" t="s">
        <v>930</v>
      </c>
      <c r="F146" s="144" t="s">
        <v>1038</v>
      </c>
      <c r="G146" s="145" t="s">
        <v>295</v>
      </c>
      <c r="H146" s="146">
        <v>105</v>
      </c>
      <c r="I146" s="147"/>
      <c r="J146" s="148">
        <f t="shared" si="5"/>
        <v>0</v>
      </c>
      <c r="K146" s="149"/>
      <c r="L146" s="28"/>
      <c r="M146" s="150" t="s">
        <v>1</v>
      </c>
      <c r="N146" s="111" t="s">
        <v>39</v>
      </c>
      <c r="P146" s="151">
        <f t="shared" si="6"/>
        <v>0</v>
      </c>
      <c r="Q146" s="151">
        <v>0</v>
      </c>
      <c r="R146" s="151">
        <f t="shared" si="7"/>
        <v>0</v>
      </c>
      <c r="S146" s="151">
        <v>0</v>
      </c>
      <c r="T146" s="152">
        <f t="shared" si="8"/>
        <v>0</v>
      </c>
      <c r="AR146" s="153" t="s">
        <v>172</v>
      </c>
      <c r="AT146" s="153" t="s">
        <v>168</v>
      </c>
      <c r="AU146" s="153" t="s">
        <v>82</v>
      </c>
      <c r="AY146" s="13" t="s">
        <v>166</v>
      </c>
      <c r="BE146" s="154">
        <f t="shared" si="9"/>
        <v>0</v>
      </c>
      <c r="BF146" s="154">
        <f t="shared" si="10"/>
        <v>0</v>
      </c>
      <c r="BG146" s="154">
        <f t="shared" si="11"/>
        <v>0</v>
      </c>
      <c r="BH146" s="154">
        <f t="shared" si="12"/>
        <v>0</v>
      </c>
      <c r="BI146" s="154">
        <f t="shared" si="13"/>
        <v>0</v>
      </c>
      <c r="BJ146" s="13" t="s">
        <v>82</v>
      </c>
      <c r="BK146" s="154">
        <f t="shared" si="14"/>
        <v>0</v>
      </c>
      <c r="BL146" s="13" t="s">
        <v>172</v>
      </c>
      <c r="BM146" s="153" t="s">
        <v>1039</v>
      </c>
    </row>
    <row r="147" spans="2:65" s="1" customFormat="1" ht="16.5" customHeight="1">
      <c r="B147" s="112"/>
      <c r="C147" s="142" t="s">
        <v>211</v>
      </c>
      <c r="D147" s="142" t="s">
        <v>168</v>
      </c>
      <c r="E147" s="143" t="s">
        <v>933</v>
      </c>
      <c r="F147" s="144" t="s">
        <v>1040</v>
      </c>
      <c r="G147" s="145" t="s">
        <v>295</v>
      </c>
      <c r="H147" s="146">
        <v>100</v>
      </c>
      <c r="I147" s="147"/>
      <c r="J147" s="148">
        <f t="shared" si="5"/>
        <v>0</v>
      </c>
      <c r="K147" s="149"/>
      <c r="L147" s="28"/>
      <c r="M147" s="150" t="s">
        <v>1</v>
      </c>
      <c r="N147" s="111" t="s">
        <v>39</v>
      </c>
      <c r="P147" s="151">
        <f t="shared" si="6"/>
        <v>0</v>
      </c>
      <c r="Q147" s="151">
        <v>0</v>
      </c>
      <c r="R147" s="151">
        <f t="shared" si="7"/>
        <v>0</v>
      </c>
      <c r="S147" s="151">
        <v>0</v>
      </c>
      <c r="T147" s="152">
        <f t="shared" si="8"/>
        <v>0</v>
      </c>
      <c r="AR147" s="153" t="s">
        <v>172</v>
      </c>
      <c r="AT147" s="153" t="s">
        <v>168</v>
      </c>
      <c r="AU147" s="153" t="s">
        <v>82</v>
      </c>
      <c r="AY147" s="13" t="s">
        <v>166</v>
      </c>
      <c r="BE147" s="154">
        <f t="shared" si="9"/>
        <v>0</v>
      </c>
      <c r="BF147" s="154">
        <f t="shared" si="10"/>
        <v>0</v>
      </c>
      <c r="BG147" s="154">
        <f t="shared" si="11"/>
        <v>0</v>
      </c>
      <c r="BH147" s="154">
        <f t="shared" si="12"/>
        <v>0</v>
      </c>
      <c r="BI147" s="154">
        <f t="shared" si="13"/>
        <v>0</v>
      </c>
      <c r="BJ147" s="13" t="s">
        <v>82</v>
      </c>
      <c r="BK147" s="154">
        <f t="shared" si="14"/>
        <v>0</v>
      </c>
      <c r="BL147" s="13" t="s">
        <v>172</v>
      </c>
      <c r="BM147" s="153" t="s">
        <v>1041</v>
      </c>
    </row>
    <row r="148" spans="2:65" s="1" customFormat="1" ht="16.5" customHeight="1">
      <c r="B148" s="112"/>
      <c r="C148" s="142" t="s">
        <v>215</v>
      </c>
      <c r="D148" s="142" t="s">
        <v>168</v>
      </c>
      <c r="E148" s="143" t="s">
        <v>903</v>
      </c>
      <c r="F148" s="144" t="s">
        <v>1042</v>
      </c>
      <c r="G148" s="145" t="s">
        <v>295</v>
      </c>
      <c r="H148" s="146">
        <v>570</v>
      </c>
      <c r="I148" s="147"/>
      <c r="J148" s="148">
        <f t="shared" si="5"/>
        <v>0</v>
      </c>
      <c r="K148" s="149"/>
      <c r="L148" s="28"/>
      <c r="M148" s="150" t="s">
        <v>1</v>
      </c>
      <c r="N148" s="111" t="s">
        <v>39</v>
      </c>
      <c r="P148" s="151">
        <f t="shared" si="6"/>
        <v>0</v>
      </c>
      <c r="Q148" s="151">
        <v>0</v>
      </c>
      <c r="R148" s="151">
        <f t="shared" si="7"/>
        <v>0</v>
      </c>
      <c r="S148" s="151">
        <v>0</v>
      </c>
      <c r="T148" s="152">
        <f t="shared" si="8"/>
        <v>0</v>
      </c>
      <c r="AR148" s="153" t="s">
        <v>172</v>
      </c>
      <c r="AT148" s="153" t="s">
        <v>168</v>
      </c>
      <c r="AU148" s="153" t="s">
        <v>82</v>
      </c>
      <c r="AY148" s="13" t="s">
        <v>166</v>
      </c>
      <c r="BE148" s="154">
        <f t="shared" si="9"/>
        <v>0</v>
      </c>
      <c r="BF148" s="154">
        <f t="shared" si="10"/>
        <v>0</v>
      </c>
      <c r="BG148" s="154">
        <f t="shared" si="11"/>
        <v>0</v>
      </c>
      <c r="BH148" s="154">
        <f t="shared" si="12"/>
        <v>0</v>
      </c>
      <c r="BI148" s="154">
        <f t="shared" si="13"/>
        <v>0</v>
      </c>
      <c r="BJ148" s="13" t="s">
        <v>82</v>
      </c>
      <c r="BK148" s="154">
        <f t="shared" si="14"/>
        <v>0</v>
      </c>
      <c r="BL148" s="13" t="s">
        <v>172</v>
      </c>
      <c r="BM148" s="153" t="s">
        <v>1043</v>
      </c>
    </row>
    <row r="149" spans="2:65" s="1" customFormat="1" ht="16.5" customHeight="1">
      <c r="B149" s="112"/>
      <c r="C149" s="142" t="s">
        <v>8</v>
      </c>
      <c r="D149" s="142" t="s">
        <v>168</v>
      </c>
      <c r="E149" s="143" t="s">
        <v>906</v>
      </c>
      <c r="F149" s="144" t="s">
        <v>1044</v>
      </c>
      <c r="G149" s="145" t="s">
        <v>295</v>
      </c>
      <c r="H149" s="146">
        <v>1084</v>
      </c>
      <c r="I149" s="147"/>
      <c r="J149" s="148">
        <f t="shared" si="5"/>
        <v>0</v>
      </c>
      <c r="K149" s="149"/>
      <c r="L149" s="28"/>
      <c r="M149" s="150" t="s">
        <v>1</v>
      </c>
      <c r="N149" s="111" t="s">
        <v>39</v>
      </c>
      <c r="P149" s="151">
        <f t="shared" si="6"/>
        <v>0</v>
      </c>
      <c r="Q149" s="151">
        <v>0</v>
      </c>
      <c r="R149" s="151">
        <f t="shared" si="7"/>
        <v>0</v>
      </c>
      <c r="S149" s="151">
        <v>0</v>
      </c>
      <c r="T149" s="152">
        <f t="shared" si="8"/>
        <v>0</v>
      </c>
      <c r="AR149" s="153" t="s">
        <v>172</v>
      </c>
      <c r="AT149" s="153" t="s">
        <v>168</v>
      </c>
      <c r="AU149" s="153" t="s">
        <v>82</v>
      </c>
      <c r="AY149" s="13" t="s">
        <v>166</v>
      </c>
      <c r="BE149" s="154">
        <f t="shared" si="9"/>
        <v>0</v>
      </c>
      <c r="BF149" s="154">
        <f t="shared" si="10"/>
        <v>0</v>
      </c>
      <c r="BG149" s="154">
        <f t="shared" si="11"/>
        <v>0</v>
      </c>
      <c r="BH149" s="154">
        <f t="shared" si="12"/>
        <v>0</v>
      </c>
      <c r="BI149" s="154">
        <f t="shared" si="13"/>
        <v>0</v>
      </c>
      <c r="BJ149" s="13" t="s">
        <v>82</v>
      </c>
      <c r="BK149" s="154">
        <f t="shared" si="14"/>
        <v>0</v>
      </c>
      <c r="BL149" s="13" t="s">
        <v>172</v>
      </c>
      <c r="BM149" s="153" t="s">
        <v>1045</v>
      </c>
    </row>
    <row r="150" spans="2:65" s="1" customFormat="1" ht="16.5" customHeight="1">
      <c r="B150" s="112"/>
      <c r="C150" s="142" t="s">
        <v>222</v>
      </c>
      <c r="D150" s="142" t="s">
        <v>168</v>
      </c>
      <c r="E150" s="143" t="s">
        <v>909</v>
      </c>
      <c r="F150" s="144" t="s">
        <v>1046</v>
      </c>
      <c r="G150" s="145" t="s">
        <v>295</v>
      </c>
      <c r="H150" s="146">
        <v>0</v>
      </c>
      <c r="I150" s="147"/>
      <c r="J150" s="148">
        <f t="shared" si="5"/>
        <v>0</v>
      </c>
      <c r="K150" s="149"/>
      <c r="L150" s="28"/>
      <c r="M150" s="150" t="s">
        <v>1</v>
      </c>
      <c r="N150" s="111" t="s">
        <v>39</v>
      </c>
      <c r="P150" s="151">
        <f t="shared" si="6"/>
        <v>0</v>
      </c>
      <c r="Q150" s="151">
        <v>0</v>
      </c>
      <c r="R150" s="151">
        <f t="shared" si="7"/>
        <v>0</v>
      </c>
      <c r="S150" s="151">
        <v>0</v>
      </c>
      <c r="T150" s="152">
        <f t="shared" si="8"/>
        <v>0</v>
      </c>
      <c r="AR150" s="153" t="s">
        <v>172</v>
      </c>
      <c r="AT150" s="153" t="s">
        <v>168</v>
      </c>
      <c r="AU150" s="153" t="s">
        <v>82</v>
      </c>
      <c r="AY150" s="13" t="s">
        <v>166</v>
      </c>
      <c r="BE150" s="154">
        <f t="shared" si="9"/>
        <v>0</v>
      </c>
      <c r="BF150" s="154">
        <f t="shared" si="10"/>
        <v>0</v>
      </c>
      <c r="BG150" s="154">
        <f t="shared" si="11"/>
        <v>0</v>
      </c>
      <c r="BH150" s="154">
        <f t="shared" si="12"/>
        <v>0</v>
      </c>
      <c r="BI150" s="154">
        <f t="shared" si="13"/>
        <v>0</v>
      </c>
      <c r="BJ150" s="13" t="s">
        <v>82</v>
      </c>
      <c r="BK150" s="154">
        <f t="shared" si="14"/>
        <v>0</v>
      </c>
      <c r="BL150" s="13" t="s">
        <v>172</v>
      </c>
      <c r="BM150" s="153" t="s">
        <v>1047</v>
      </c>
    </row>
    <row r="151" spans="2:65" s="11" customFormat="1" ht="25.9" customHeight="1">
      <c r="B151" s="130"/>
      <c r="D151" s="131" t="s">
        <v>73</v>
      </c>
      <c r="E151" s="132" t="s">
        <v>937</v>
      </c>
      <c r="F151" s="132" t="s">
        <v>1048</v>
      </c>
      <c r="I151" s="133"/>
      <c r="J151" s="134">
        <f>BK151</f>
        <v>0</v>
      </c>
      <c r="L151" s="130"/>
      <c r="M151" s="135"/>
      <c r="P151" s="136">
        <f>SUM(P152:P163)</f>
        <v>0</v>
      </c>
      <c r="R151" s="136">
        <f>SUM(R152:R163)</f>
        <v>0</v>
      </c>
      <c r="T151" s="137">
        <f>SUM(T152:T163)</f>
        <v>0</v>
      </c>
      <c r="AR151" s="131" t="s">
        <v>82</v>
      </c>
      <c r="AT151" s="138" t="s">
        <v>73</v>
      </c>
      <c r="AU151" s="138" t="s">
        <v>74</v>
      </c>
      <c r="AY151" s="131" t="s">
        <v>166</v>
      </c>
      <c r="BK151" s="139">
        <f>SUM(BK152:BK163)</f>
        <v>0</v>
      </c>
    </row>
    <row r="152" spans="2:65" s="1" customFormat="1" ht="16.5" customHeight="1">
      <c r="B152" s="112"/>
      <c r="C152" s="142" t="s">
        <v>226</v>
      </c>
      <c r="D152" s="142" t="s">
        <v>168</v>
      </c>
      <c r="E152" s="143" t="s">
        <v>941</v>
      </c>
      <c r="F152" s="144" t="s">
        <v>1049</v>
      </c>
      <c r="G152" s="145" t="s">
        <v>884</v>
      </c>
      <c r="H152" s="146">
        <v>128</v>
      </c>
      <c r="I152" s="147"/>
      <c r="J152" s="148">
        <f t="shared" ref="J152:J163" si="15">ROUND(I152*H152,2)</f>
        <v>0</v>
      </c>
      <c r="K152" s="149"/>
      <c r="L152" s="28"/>
      <c r="M152" s="150" t="s">
        <v>1</v>
      </c>
      <c r="N152" s="111" t="s">
        <v>39</v>
      </c>
      <c r="P152" s="151">
        <f t="shared" ref="P152:P163" si="16">O152*H152</f>
        <v>0</v>
      </c>
      <c r="Q152" s="151">
        <v>0</v>
      </c>
      <c r="R152" s="151">
        <f t="shared" ref="R152:R163" si="17">Q152*H152</f>
        <v>0</v>
      </c>
      <c r="S152" s="151">
        <v>0</v>
      </c>
      <c r="T152" s="152">
        <f t="shared" ref="T152:T163" si="18">S152*H152</f>
        <v>0</v>
      </c>
      <c r="AR152" s="153" t="s">
        <v>172</v>
      </c>
      <c r="AT152" s="153" t="s">
        <v>168</v>
      </c>
      <c r="AU152" s="153" t="s">
        <v>82</v>
      </c>
      <c r="AY152" s="13" t="s">
        <v>166</v>
      </c>
      <c r="BE152" s="154">
        <f t="shared" ref="BE152:BE163" si="19">IF(N152="základní",J152,0)</f>
        <v>0</v>
      </c>
      <c r="BF152" s="154">
        <f t="shared" ref="BF152:BF163" si="20">IF(N152="snížená",J152,0)</f>
        <v>0</v>
      </c>
      <c r="BG152" s="154">
        <f t="shared" ref="BG152:BG163" si="21">IF(N152="zákl. přenesená",J152,0)</f>
        <v>0</v>
      </c>
      <c r="BH152" s="154">
        <f t="shared" ref="BH152:BH163" si="22">IF(N152="sníž. přenesená",J152,0)</f>
        <v>0</v>
      </c>
      <c r="BI152" s="154">
        <f t="shared" ref="BI152:BI163" si="23">IF(N152="nulová",J152,0)</f>
        <v>0</v>
      </c>
      <c r="BJ152" s="13" t="s">
        <v>82</v>
      </c>
      <c r="BK152" s="154">
        <f t="shared" ref="BK152:BK163" si="24">ROUND(I152*H152,2)</f>
        <v>0</v>
      </c>
      <c r="BL152" s="13" t="s">
        <v>172</v>
      </c>
      <c r="BM152" s="153" t="s">
        <v>1050</v>
      </c>
    </row>
    <row r="153" spans="2:65" s="1" customFormat="1" ht="16.5" customHeight="1">
      <c r="B153" s="112"/>
      <c r="C153" s="142" t="s">
        <v>230</v>
      </c>
      <c r="D153" s="142" t="s">
        <v>168</v>
      </c>
      <c r="E153" s="143" t="s">
        <v>944</v>
      </c>
      <c r="F153" s="144" t="s">
        <v>1051</v>
      </c>
      <c r="G153" s="145" t="s">
        <v>884</v>
      </c>
      <c r="H153" s="146">
        <v>98</v>
      </c>
      <c r="I153" s="147"/>
      <c r="J153" s="148">
        <f t="shared" si="15"/>
        <v>0</v>
      </c>
      <c r="K153" s="149"/>
      <c r="L153" s="28"/>
      <c r="M153" s="150" t="s">
        <v>1</v>
      </c>
      <c r="N153" s="111" t="s">
        <v>39</v>
      </c>
      <c r="P153" s="151">
        <f t="shared" si="16"/>
        <v>0</v>
      </c>
      <c r="Q153" s="151">
        <v>0</v>
      </c>
      <c r="R153" s="151">
        <f t="shared" si="17"/>
        <v>0</v>
      </c>
      <c r="S153" s="151">
        <v>0</v>
      </c>
      <c r="T153" s="152">
        <f t="shared" si="18"/>
        <v>0</v>
      </c>
      <c r="AR153" s="153" t="s">
        <v>172</v>
      </c>
      <c r="AT153" s="153" t="s">
        <v>168</v>
      </c>
      <c r="AU153" s="153" t="s">
        <v>82</v>
      </c>
      <c r="AY153" s="13" t="s">
        <v>166</v>
      </c>
      <c r="BE153" s="154">
        <f t="shared" si="19"/>
        <v>0</v>
      </c>
      <c r="BF153" s="154">
        <f t="shared" si="20"/>
        <v>0</v>
      </c>
      <c r="BG153" s="154">
        <f t="shared" si="21"/>
        <v>0</v>
      </c>
      <c r="BH153" s="154">
        <f t="shared" si="22"/>
        <v>0</v>
      </c>
      <c r="BI153" s="154">
        <f t="shared" si="23"/>
        <v>0</v>
      </c>
      <c r="BJ153" s="13" t="s">
        <v>82</v>
      </c>
      <c r="BK153" s="154">
        <f t="shared" si="24"/>
        <v>0</v>
      </c>
      <c r="BL153" s="13" t="s">
        <v>172</v>
      </c>
      <c r="BM153" s="153" t="s">
        <v>1052</v>
      </c>
    </row>
    <row r="154" spans="2:65" s="1" customFormat="1" ht="16.5" customHeight="1">
      <c r="B154" s="112"/>
      <c r="C154" s="142" t="s">
        <v>234</v>
      </c>
      <c r="D154" s="142" t="s">
        <v>168</v>
      </c>
      <c r="E154" s="143" t="s">
        <v>952</v>
      </c>
      <c r="F154" s="144" t="s">
        <v>1053</v>
      </c>
      <c r="G154" s="145" t="s">
        <v>884</v>
      </c>
      <c r="H154" s="146">
        <v>0</v>
      </c>
      <c r="I154" s="147"/>
      <c r="J154" s="148">
        <f t="shared" si="15"/>
        <v>0</v>
      </c>
      <c r="K154" s="149"/>
      <c r="L154" s="28"/>
      <c r="M154" s="150" t="s">
        <v>1</v>
      </c>
      <c r="N154" s="111" t="s">
        <v>39</v>
      </c>
      <c r="P154" s="151">
        <f t="shared" si="16"/>
        <v>0</v>
      </c>
      <c r="Q154" s="151">
        <v>0</v>
      </c>
      <c r="R154" s="151">
        <f t="shared" si="17"/>
        <v>0</v>
      </c>
      <c r="S154" s="151">
        <v>0</v>
      </c>
      <c r="T154" s="152">
        <f t="shared" si="18"/>
        <v>0</v>
      </c>
      <c r="AR154" s="153" t="s">
        <v>172</v>
      </c>
      <c r="AT154" s="153" t="s">
        <v>168</v>
      </c>
      <c r="AU154" s="153" t="s">
        <v>82</v>
      </c>
      <c r="AY154" s="13" t="s">
        <v>166</v>
      </c>
      <c r="BE154" s="154">
        <f t="shared" si="19"/>
        <v>0</v>
      </c>
      <c r="BF154" s="154">
        <f t="shared" si="20"/>
        <v>0</v>
      </c>
      <c r="BG154" s="154">
        <f t="shared" si="21"/>
        <v>0</v>
      </c>
      <c r="BH154" s="154">
        <f t="shared" si="22"/>
        <v>0</v>
      </c>
      <c r="BI154" s="154">
        <f t="shared" si="23"/>
        <v>0</v>
      </c>
      <c r="BJ154" s="13" t="s">
        <v>82</v>
      </c>
      <c r="BK154" s="154">
        <f t="shared" si="24"/>
        <v>0</v>
      </c>
      <c r="BL154" s="13" t="s">
        <v>172</v>
      </c>
      <c r="BM154" s="153" t="s">
        <v>1054</v>
      </c>
    </row>
    <row r="155" spans="2:65" s="1" customFormat="1" ht="16.5" customHeight="1">
      <c r="B155" s="112"/>
      <c r="C155" s="142" t="s">
        <v>238</v>
      </c>
      <c r="D155" s="142" t="s">
        <v>168</v>
      </c>
      <c r="E155" s="143" t="s">
        <v>955</v>
      </c>
      <c r="F155" s="144" t="s">
        <v>1055</v>
      </c>
      <c r="G155" s="145" t="s">
        <v>884</v>
      </c>
      <c r="H155" s="146">
        <v>4</v>
      </c>
      <c r="I155" s="147"/>
      <c r="J155" s="148">
        <f t="shared" si="15"/>
        <v>0</v>
      </c>
      <c r="K155" s="149"/>
      <c r="L155" s="28"/>
      <c r="M155" s="150" t="s">
        <v>1</v>
      </c>
      <c r="N155" s="111" t="s">
        <v>39</v>
      </c>
      <c r="P155" s="151">
        <f t="shared" si="16"/>
        <v>0</v>
      </c>
      <c r="Q155" s="151">
        <v>0</v>
      </c>
      <c r="R155" s="151">
        <f t="shared" si="17"/>
        <v>0</v>
      </c>
      <c r="S155" s="151">
        <v>0</v>
      </c>
      <c r="T155" s="152">
        <f t="shared" si="18"/>
        <v>0</v>
      </c>
      <c r="AR155" s="153" t="s">
        <v>172</v>
      </c>
      <c r="AT155" s="153" t="s">
        <v>168</v>
      </c>
      <c r="AU155" s="153" t="s">
        <v>82</v>
      </c>
      <c r="AY155" s="13" t="s">
        <v>166</v>
      </c>
      <c r="BE155" s="154">
        <f t="shared" si="19"/>
        <v>0</v>
      </c>
      <c r="BF155" s="154">
        <f t="shared" si="20"/>
        <v>0</v>
      </c>
      <c r="BG155" s="154">
        <f t="shared" si="21"/>
        <v>0</v>
      </c>
      <c r="BH155" s="154">
        <f t="shared" si="22"/>
        <v>0</v>
      </c>
      <c r="BI155" s="154">
        <f t="shared" si="23"/>
        <v>0</v>
      </c>
      <c r="BJ155" s="13" t="s">
        <v>82</v>
      </c>
      <c r="BK155" s="154">
        <f t="shared" si="24"/>
        <v>0</v>
      </c>
      <c r="BL155" s="13" t="s">
        <v>172</v>
      </c>
      <c r="BM155" s="153" t="s">
        <v>1056</v>
      </c>
    </row>
    <row r="156" spans="2:65" s="1" customFormat="1" ht="16.5" customHeight="1">
      <c r="B156" s="112"/>
      <c r="C156" s="142" t="s">
        <v>243</v>
      </c>
      <c r="D156" s="142" t="s">
        <v>168</v>
      </c>
      <c r="E156" s="143" t="s">
        <v>958</v>
      </c>
      <c r="F156" s="144" t="s">
        <v>1057</v>
      </c>
      <c r="G156" s="145" t="s">
        <v>884</v>
      </c>
      <c r="H156" s="146">
        <v>0</v>
      </c>
      <c r="I156" s="147"/>
      <c r="J156" s="148">
        <f t="shared" si="15"/>
        <v>0</v>
      </c>
      <c r="K156" s="149"/>
      <c r="L156" s="28"/>
      <c r="M156" s="150" t="s">
        <v>1</v>
      </c>
      <c r="N156" s="111" t="s">
        <v>39</v>
      </c>
      <c r="P156" s="151">
        <f t="shared" si="16"/>
        <v>0</v>
      </c>
      <c r="Q156" s="151">
        <v>0</v>
      </c>
      <c r="R156" s="151">
        <f t="shared" si="17"/>
        <v>0</v>
      </c>
      <c r="S156" s="151">
        <v>0</v>
      </c>
      <c r="T156" s="152">
        <f t="shared" si="18"/>
        <v>0</v>
      </c>
      <c r="AR156" s="153" t="s">
        <v>172</v>
      </c>
      <c r="AT156" s="153" t="s">
        <v>168</v>
      </c>
      <c r="AU156" s="153" t="s">
        <v>82</v>
      </c>
      <c r="AY156" s="13" t="s">
        <v>166</v>
      </c>
      <c r="BE156" s="154">
        <f t="shared" si="19"/>
        <v>0</v>
      </c>
      <c r="BF156" s="154">
        <f t="shared" si="20"/>
        <v>0</v>
      </c>
      <c r="BG156" s="154">
        <f t="shared" si="21"/>
        <v>0</v>
      </c>
      <c r="BH156" s="154">
        <f t="shared" si="22"/>
        <v>0</v>
      </c>
      <c r="BI156" s="154">
        <f t="shared" si="23"/>
        <v>0</v>
      </c>
      <c r="BJ156" s="13" t="s">
        <v>82</v>
      </c>
      <c r="BK156" s="154">
        <f t="shared" si="24"/>
        <v>0</v>
      </c>
      <c r="BL156" s="13" t="s">
        <v>172</v>
      </c>
      <c r="BM156" s="153" t="s">
        <v>1058</v>
      </c>
    </row>
    <row r="157" spans="2:65" s="1" customFormat="1" ht="16.5" customHeight="1">
      <c r="B157" s="112"/>
      <c r="C157" s="142" t="s">
        <v>248</v>
      </c>
      <c r="D157" s="142" t="s">
        <v>168</v>
      </c>
      <c r="E157" s="143" t="s">
        <v>961</v>
      </c>
      <c r="F157" s="144" t="s">
        <v>1059</v>
      </c>
      <c r="G157" s="145" t="s">
        <v>884</v>
      </c>
      <c r="H157" s="146">
        <v>2</v>
      </c>
      <c r="I157" s="147"/>
      <c r="J157" s="148">
        <f t="shared" si="15"/>
        <v>0</v>
      </c>
      <c r="K157" s="149"/>
      <c r="L157" s="28"/>
      <c r="M157" s="150" t="s">
        <v>1</v>
      </c>
      <c r="N157" s="111" t="s">
        <v>39</v>
      </c>
      <c r="P157" s="151">
        <f t="shared" si="16"/>
        <v>0</v>
      </c>
      <c r="Q157" s="151">
        <v>0</v>
      </c>
      <c r="R157" s="151">
        <f t="shared" si="17"/>
        <v>0</v>
      </c>
      <c r="S157" s="151">
        <v>0</v>
      </c>
      <c r="T157" s="152">
        <f t="shared" si="18"/>
        <v>0</v>
      </c>
      <c r="AR157" s="153" t="s">
        <v>172</v>
      </c>
      <c r="AT157" s="153" t="s">
        <v>168</v>
      </c>
      <c r="AU157" s="153" t="s">
        <v>82</v>
      </c>
      <c r="AY157" s="13" t="s">
        <v>166</v>
      </c>
      <c r="BE157" s="154">
        <f t="shared" si="19"/>
        <v>0</v>
      </c>
      <c r="BF157" s="154">
        <f t="shared" si="20"/>
        <v>0</v>
      </c>
      <c r="BG157" s="154">
        <f t="shared" si="21"/>
        <v>0</v>
      </c>
      <c r="BH157" s="154">
        <f t="shared" si="22"/>
        <v>0</v>
      </c>
      <c r="BI157" s="154">
        <f t="shared" si="23"/>
        <v>0</v>
      </c>
      <c r="BJ157" s="13" t="s">
        <v>82</v>
      </c>
      <c r="BK157" s="154">
        <f t="shared" si="24"/>
        <v>0</v>
      </c>
      <c r="BL157" s="13" t="s">
        <v>172</v>
      </c>
      <c r="BM157" s="153" t="s">
        <v>1060</v>
      </c>
    </row>
    <row r="158" spans="2:65" s="1" customFormat="1" ht="16.5" customHeight="1">
      <c r="B158" s="112"/>
      <c r="C158" s="142" t="s">
        <v>253</v>
      </c>
      <c r="D158" s="142" t="s">
        <v>168</v>
      </c>
      <c r="E158" s="143" t="s">
        <v>964</v>
      </c>
      <c r="F158" s="144" t="s">
        <v>1061</v>
      </c>
      <c r="G158" s="145" t="s">
        <v>884</v>
      </c>
      <c r="H158" s="146">
        <v>6</v>
      </c>
      <c r="I158" s="147"/>
      <c r="J158" s="148">
        <f t="shared" si="15"/>
        <v>0</v>
      </c>
      <c r="K158" s="149"/>
      <c r="L158" s="28"/>
      <c r="M158" s="150" t="s">
        <v>1</v>
      </c>
      <c r="N158" s="111" t="s">
        <v>39</v>
      </c>
      <c r="P158" s="151">
        <f t="shared" si="16"/>
        <v>0</v>
      </c>
      <c r="Q158" s="151">
        <v>0</v>
      </c>
      <c r="R158" s="151">
        <f t="shared" si="17"/>
        <v>0</v>
      </c>
      <c r="S158" s="151">
        <v>0</v>
      </c>
      <c r="T158" s="152">
        <f t="shared" si="18"/>
        <v>0</v>
      </c>
      <c r="AR158" s="153" t="s">
        <v>172</v>
      </c>
      <c r="AT158" s="153" t="s">
        <v>168</v>
      </c>
      <c r="AU158" s="153" t="s">
        <v>82</v>
      </c>
      <c r="AY158" s="13" t="s">
        <v>166</v>
      </c>
      <c r="BE158" s="154">
        <f t="shared" si="19"/>
        <v>0</v>
      </c>
      <c r="BF158" s="154">
        <f t="shared" si="20"/>
        <v>0</v>
      </c>
      <c r="BG158" s="154">
        <f t="shared" si="21"/>
        <v>0</v>
      </c>
      <c r="BH158" s="154">
        <f t="shared" si="22"/>
        <v>0</v>
      </c>
      <c r="BI158" s="154">
        <f t="shared" si="23"/>
        <v>0</v>
      </c>
      <c r="BJ158" s="13" t="s">
        <v>82</v>
      </c>
      <c r="BK158" s="154">
        <f t="shared" si="24"/>
        <v>0</v>
      </c>
      <c r="BL158" s="13" t="s">
        <v>172</v>
      </c>
      <c r="BM158" s="153" t="s">
        <v>1062</v>
      </c>
    </row>
    <row r="159" spans="2:65" s="1" customFormat="1" ht="16.5" customHeight="1">
      <c r="B159" s="112"/>
      <c r="C159" s="142" t="s">
        <v>7</v>
      </c>
      <c r="D159" s="142" t="s">
        <v>168</v>
      </c>
      <c r="E159" s="143" t="s">
        <v>970</v>
      </c>
      <c r="F159" s="144" t="s">
        <v>1063</v>
      </c>
      <c r="G159" s="145" t="s">
        <v>884</v>
      </c>
      <c r="H159" s="146">
        <v>0</v>
      </c>
      <c r="I159" s="147"/>
      <c r="J159" s="148">
        <f t="shared" si="15"/>
        <v>0</v>
      </c>
      <c r="K159" s="149"/>
      <c r="L159" s="28"/>
      <c r="M159" s="150" t="s">
        <v>1</v>
      </c>
      <c r="N159" s="111" t="s">
        <v>39</v>
      </c>
      <c r="P159" s="151">
        <f t="shared" si="16"/>
        <v>0</v>
      </c>
      <c r="Q159" s="151">
        <v>0</v>
      </c>
      <c r="R159" s="151">
        <f t="shared" si="17"/>
        <v>0</v>
      </c>
      <c r="S159" s="151">
        <v>0</v>
      </c>
      <c r="T159" s="152">
        <f t="shared" si="18"/>
        <v>0</v>
      </c>
      <c r="AR159" s="153" t="s">
        <v>172</v>
      </c>
      <c r="AT159" s="153" t="s">
        <v>168</v>
      </c>
      <c r="AU159" s="153" t="s">
        <v>82</v>
      </c>
      <c r="AY159" s="13" t="s">
        <v>166</v>
      </c>
      <c r="BE159" s="154">
        <f t="shared" si="19"/>
        <v>0</v>
      </c>
      <c r="BF159" s="154">
        <f t="shared" si="20"/>
        <v>0</v>
      </c>
      <c r="BG159" s="154">
        <f t="shared" si="21"/>
        <v>0</v>
      </c>
      <c r="BH159" s="154">
        <f t="shared" si="22"/>
        <v>0</v>
      </c>
      <c r="BI159" s="154">
        <f t="shared" si="23"/>
        <v>0</v>
      </c>
      <c r="BJ159" s="13" t="s">
        <v>82</v>
      </c>
      <c r="BK159" s="154">
        <f t="shared" si="24"/>
        <v>0</v>
      </c>
      <c r="BL159" s="13" t="s">
        <v>172</v>
      </c>
      <c r="BM159" s="153" t="s">
        <v>1064</v>
      </c>
    </row>
    <row r="160" spans="2:65" s="1" customFormat="1" ht="16.5" customHeight="1">
      <c r="B160" s="112"/>
      <c r="C160" s="142" t="s">
        <v>260</v>
      </c>
      <c r="D160" s="142" t="s">
        <v>168</v>
      </c>
      <c r="E160" s="143" t="s">
        <v>973</v>
      </c>
      <c r="F160" s="144" t="s">
        <v>1065</v>
      </c>
      <c r="G160" s="145" t="s">
        <v>251</v>
      </c>
      <c r="H160" s="146">
        <v>1</v>
      </c>
      <c r="I160" s="147"/>
      <c r="J160" s="148">
        <f t="shared" si="15"/>
        <v>0</v>
      </c>
      <c r="K160" s="149"/>
      <c r="L160" s="28"/>
      <c r="M160" s="150" t="s">
        <v>1</v>
      </c>
      <c r="N160" s="111" t="s">
        <v>39</v>
      </c>
      <c r="P160" s="151">
        <f t="shared" si="16"/>
        <v>0</v>
      </c>
      <c r="Q160" s="151">
        <v>0</v>
      </c>
      <c r="R160" s="151">
        <f t="shared" si="17"/>
        <v>0</v>
      </c>
      <c r="S160" s="151">
        <v>0</v>
      </c>
      <c r="T160" s="152">
        <f t="shared" si="18"/>
        <v>0</v>
      </c>
      <c r="AR160" s="153" t="s">
        <v>172</v>
      </c>
      <c r="AT160" s="153" t="s">
        <v>168</v>
      </c>
      <c r="AU160" s="153" t="s">
        <v>82</v>
      </c>
      <c r="AY160" s="13" t="s">
        <v>166</v>
      </c>
      <c r="BE160" s="154">
        <f t="shared" si="19"/>
        <v>0</v>
      </c>
      <c r="BF160" s="154">
        <f t="shared" si="20"/>
        <v>0</v>
      </c>
      <c r="BG160" s="154">
        <f t="shared" si="21"/>
        <v>0</v>
      </c>
      <c r="BH160" s="154">
        <f t="shared" si="22"/>
        <v>0</v>
      </c>
      <c r="BI160" s="154">
        <f t="shared" si="23"/>
        <v>0</v>
      </c>
      <c r="BJ160" s="13" t="s">
        <v>82</v>
      </c>
      <c r="BK160" s="154">
        <f t="shared" si="24"/>
        <v>0</v>
      </c>
      <c r="BL160" s="13" t="s">
        <v>172</v>
      </c>
      <c r="BM160" s="153" t="s">
        <v>1066</v>
      </c>
    </row>
    <row r="161" spans="2:65" s="1" customFormat="1" ht="16.5" customHeight="1">
      <c r="B161" s="112"/>
      <c r="C161" s="142" t="s">
        <v>280</v>
      </c>
      <c r="D161" s="142" t="s">
        <v>168</v>
      </c>
      <c r="E161" s="143" t="s">
        <v>988</v>
      </c>
      <c r="F161" s="144" t="s">
        <v>1067</v>
      </c>
      <c r="G161" s="145" t="s">
        <v>884</v>
      </c>
      <c r="H161" s="146">
        <v>3</v>
      </c>
      <c r="I161" s="147"/>
      <c r="J161" s="148">
        <f t="shared" si="15"/>
        <v>0</v>
      </c>
      <c r="K161" s="149"/>
      <c r="L161" s="28"/>
      <c r="M161" s="150" t="s">
        <v>1</v>
      </c>
      <c r="N161" s="111" t="s">
        <v>39</v>
      </c>
      <c r="P161" s="151">
        <f t="shared" si="16"/>
        <v>0</v>
      </c>
      <c r="Q161" s="151">
        <v>0</v>
      </c>
      <c r="R161" s="151">
        <f t="shared" si="17"/>
        <v>0</v>
      </c>
      <c r="S161" s="151">
        <v>0</v>
      </c>
      <c r="T161" s="152">
        <f t="shared" si="18"/>
        <v>0</v>
      </c>
      <c r="AR161" s="153" t="s">
        <v>172</v>
      </c>
      <c r="AT161" s="153" t="s">
        <v>168</v>
      </c>
      <c r="AU161" s="153" t="s">
        <v>82</v>
      </c>
      <c r="AY161" s="13" t="s">
        <v>166</v>
      </c>
      <c r="BE161" s="154">
        <f t="shared" si="19"/>
        <v>0</v>
      </c>
      <c r="BF161" s="154">
        <f t="shared" si="20"/>
        <v>0</v>
      </c>
      <c r="BG161" s="154">
        <f t="shared" si="21"/>
        <v>0</v>
      </c>
      <c r="BH161" s="154">
        <f t="shared" si="22"/>
        <v>0</v>
      </c>
      <c r="BI161" s="154">
        <f t="shared" si="23"/>
        <v>0</v>
      </c>
      <c r="BJ161" s="13" t="s">
        <v>82</v>
      </c>
      <c r="BK161" s="154">
        <f t="shared" si="24"/>
        <v>0</v>
      </c>
      <c r="BL161" s="13" t="s">
        <v>172</v>
      </c>
      <c r="BM161" s="153" t="s">
        <v>1068</v>
      </c>
    </row>
    <row r="162" spans="2:65" s="1" customFormat="1" ht="16.5" customHeight="1">
      <c r="B162" s="112"/>
      <c r="C162" s="142" t="s">
        <v>284</v>
      </c>
      <c r="D162" s="142" t="s">
        <v>168</v>
      </c>
      <c r="E162" s="143" t="s">
        <v>991</v>
      </c>
      <c r="F162" s="144" t="s">
        <v>1069</v>
      </c>
      <c r="G162" s="145" t="s">
        <v>884</v>
      </c>
      <c r="H162" s="146">
        <v>3</v>
      </c>
      <c r="I162" s="147"/>
      <c r="J162" s="148">
        <f t="shared" si="15"/>
        <v>0</v>
      </c>
      <c r="K162" s="149"/>
      <c r="L162" s="28"/>
      <c r="M162" s="150" t="s">
        <v>1</v>
      </c>
      <c r="N162" s="111" t="s">
        <v>39</v>
      </c>
      <c r="P162" s="151">
        <f t="shared" si="16"/>
        <v>0</v>
      </c>
      <c r="Q162" s="151">
        <v>0</v>
      </c>
      <c r="R162" s="151">
        <f t="shared" si="17"/>
        <v>0</v>
      </c>
      <c r="S162" s="151">
        <v>0</v>
      </c>
      <c r="T162" s="152">
        <f t="shared" si="18"/>
        <v>0</v>
      </c>
      <c r="AR162" s="153" t="s">
        <v>172</v>
      </c>
      <c r="AT162" s="153" t="s">
        <v>168</v>
      </c>
      <c r="AU162" s="153" t="s">
        <v>82</v>
      </c>
      <c r="AY162" s="13" t="s">
        <v>166</v>
      </c>
      <c r="BE162" s="154">
        <f t="shared" si="19"/>
        <v>0</v>
      </c>
      <c r="BF162" s="154">
        <f t="shared" si="20"/>
        <v>0</v>
      </c>
      <c r="BG162" s="154">
        <f t="shared" si="21"/>
        <v>0</v>
      </c>
      <c r="BH162" s="154">
        <f t="shared" si="22"/>
        <v>0</v>
      </c>
      <c r="BI162" s="154">
        <f t="shared" si="23"/>
        <v>0</v>
      </c>
      <c r="BJ162" s="13" t="s">
        <v>82</v>
      </c>
      <c r="BK162" s="154">
        <f t="shared" si="24"/>
        <v>0</v>
      </c>
      <c r="BL162" s="13" t="s">
        <v>172</v>
      </c>
      <c r="BM162" s="153" t="s">
        <v>1070</v>
      </c>
    </row>
    <row r="163" spans="2:65" s="1" customFormat="1" ht="16.5" customHeight="1">
      <c r="B163" s="112"/>
      <c r="C163" s="142" t="s">
        <v>288</v>
      </c>
      <c r="D163" s="142" t="s">
        <v>168</v>
      </c>
      <c r="E163" s="143" t="s">
        <v>994</v>
      </c>
      <c r="F163" s="144" t="s">
        <v>1071</v>
      </c>
      <c r="G163" s="145" t="s">
        <v>884</v>
      </c>
      <c r="H163" s="146">
        <v>1</v>
      </c>
      <c r="I163" s="147"/>
      <c r="J163" s="148">
        <f t="shared" si="15"/>
        <v>0</v>
      </c>
      <c r="K163" s="149"/>
      <c r="L163" s="28"/>
      <c r="M163" s="150" t="s">
        <v>1</v>
      </c>
      <c r="N163" s="111" t="s">
        <v>39</v>
      </c>
      <c r="P163" s="151">
        <f t="shared" si="16"/>
        <v>0</v>
      </c>
      <c r="Q163" s="151">
        <v>0</v>
      </c>
      <c r="R163" s="151">
        <f t="shared" si="17"/>
        <v>0</v>
      </c>
      <c r="S163" s="151">
        <v>0</v>
      </c>
      <c r="T163" s="152">
        <f t="shared" si="18"/>
        <v>0</v>
      </c>
      <c r="AR163" s="153" t="s">
        <v>172</v>
      </c>
      <c r="AT163" s="153" t="s">
        <v>168</v>
      </c>
      <c r="AU163" s="153" t="s">
        <v>82</v>
      </c>
      <c r="AY163" s="13" t="s">
        <v>166</v>
      </c>
      <c r="BE163" s="154">
        <f t="shared" si="19"/>
        <v>0</v>
      </c>
      <c r="BF163" s="154">
        <f t="shared" si="20"/>
        <v>0</v>
      </c>
      <c r="BG163" s="154">
        <f t="shared" si="21"/>
        <v>0</v>
      </c>
      <c r="BH163" s="154">
        <f t="shared" si="22"/>
        <v>0</v>
      </c>
      <c r="BI163" s="154">
        <f t="shared" si="23"/>
        <v>0</v>
      </c>
      <c r="BJ163" s="13" t="s">
        <v>82</v>
      </c>
      <c r="BK163" s="154">
        <f t="shared" si="24"/>
        <v>0</v>
      </c>
      <c r="BL163" s="13" t="s">
        <v>172</v>
      </c>
      <c r="BM163" s="153" t="s">
        <v>1072</v>
      </c>
    </row>
    <row r="164" spans="2:65" s="11" customFormat="1" ht="25.9" customHeight="1">
      <c r="B164" s="130"/>
      <c r="D164" s="131" t="s">
        <v>73</v>
      </c>
      <c r="E164" s="132" t="s">
        <v>948</v>
      </c>
      <c r="F164" s="132" t="s">
        <v>1073</v>
      </c>
      <c r="I164" s="133"/>
      <c r="J164" s="134">
        <f>BK164</f>
        <v>0</v>
      </c>
      <c r="L164" s="130"/>
      <c r="M164" s="135"/>
      <c r="P164" s="136">
        <f>SUM(P165:P175)</f>
        <v>0</v>
      </c>
      <c r="R164" s="136">
        <f>SUM(R165:R175)</f>
        <v>0</v>
      </c>
      <c r="T164" s="137">
        <f>SUM(T165:T175)</f>
        <v>0</v>
      </c>
      <c r="AR164" s="131" t="s">
        <v>82</v>
      </c>
      <c r="AT164" s="138" t="s">
        <v>73</v>
      </c>
      <c r="AU164" s="138" t="s">
        <v>74</v>
      </c>
      <c r="AY164" s="131" t="s">
        <v>166</v>
      </c>
      <c r="BK164" s="139">
        <f>SUM(BK165:BK175)</f>
        <v>0</v>
      </c>
    </row>
    <row r="165" spans="2:65" s="1" customFormat="1" ht="16.5" customHeight="1">
      <c r="B165" s="112"/>
      <c r="C165" s="142" t="s">
        <v>292</v>
      </c>
      <c r="D165" s="142" t="s">
        <v>168</v>
      </c>
      <c r="E165" s="143" t="s">
        <v>997</v>
      </c>
      <c r="F165" s="144" t="s">
        <v>1074</v>
      </c>
      <c r="G165" s="145" t="s">
        <v>884</v>
      </c>
      <c r="H165" s="146">
        <v>2</v>
      </c>
      <c r="I165" s="147"/>
      <c r="J165" s="148">
        <f t="shared" ref="J165:J175" si="25">ROUND(I165*H165,2)</f>
        <v>0</v>
      </c>
      <c r="K165" s="149"/>
      <c r="L165" s="28"/>
      <c r="M165" s="150" t="s">
        <v>1</v>
      </c>
      <c r="N165" s="111" t="s">
        <v>39</v>
      </c>
      <c r="P165" s="151">
        <f t="shared" ref="P165:P175" si="26">O165*H165</f>
        <v>0</v>
      </c>
      <c r="Q165" s="151">
        <v>0</v>
      </c>
      <c r="R165" s="151">
        <f t="shared" ref="R165:R175" si="27">Q165*H165</f>
        <v>0</v>
      </c>
      <c r="S165" s="151">
        <v>0</v>
      </c>
      <c r="T165" s="152">
        <f t="shared" ref="T165:T175" si="28">S165*H165</f>
        <v>0</v>
      </c>
      <c r="AR165" s="153" t="s">
        <v>172</v>
      </c>
      <c r="AT165" s="153" t="s">
        <v>168</v>
      </c>
      <c r="AU165" s="153" t="s">
        <v>82</v>
      </c>
      <c r="AY165" s="13" t="s">
        <v>166</v>
      </c>
      <c r="BE165" s="154">
        <f t="shared" ref="BE165:BE175" si="29">IF(N165="základní",J165,0)</f>
        <v>0</v>
      </c>
      <c r="BF165" s="154">
        <f t="shared" ref="BF165:BF175" si="30">IF(N165="snížená",J165,0)</f>
        <v>0</v>
      </c>
      <c r="BG165" s="154">
        <f t="shared" ref="BG165:BG175" si="31">IF(N165="zákl. přenesená",J165,0)</f>
        <v>0</v>
      </c>
      <c r="BH165" s="154">
        <f t="shared" ref="BH165:BH175" si="32">IF(N165="sníž. přenesená",J165,0)</f>
        <v>0</v>
      </c>
      <c r="BI165" s="154">
        <f t="shared" ref="BI165:BI175" si="33">IF(N165="nulová",J165,0)</f>
        <v>0</v>
      </c>
      <c r="BJ165" s="13" t="s">
        <v>82</v>
      </c>
      <c r="BK165" s="154">
        <f t="shared" ref="BK165:BK175" si="34">ROUND(I165*H165,2)</f>
        <v>0</v>
      </c>
      <c r="BL165" s="13" t="s">
        <v>172</v>
      </c>
      <c r="BM165" s="153" t="s">
        <v>1075</v>
      </c>
    </row>
    <row r="166" spans="2:65" s="1" customFormat="1" ht="16.5" customHeight="1">
      <c r="B166" s="112"/>
      <c r="C166" s="142" t="s">
        <v>297</v>
      </c>
      <c r="D166" s="142" t="s">
        <v>168</v>
      </c>
      <c r="E166" s="143" t="s">
        <v>1000</v>
      </c>
      <c r="F166" s="144" t="s">
        <v>1076</v>
      </c>
      <c r="G166" s="145" t="s">
        <v>884</v>
      </c>
      <c r="H166" s="146">
        <v>2</v>
      </c>
      <c r="I166" s="147"/>
      <c r="J166" s="148">
        <f t="shared" si="25"/>
        <v>0</v>
      </c>
      <c r="K166" s="149"/>
      <c r="L166" s="28"/>
      <c r="M166" s="150" t="s">
        <v>1</v>
      </c>
      <c r="N166" s="111" t="s">
        <v>39</v>
      </c>
      <c r="P166" s="151">
        <f t="shared" si="26"/>
        <v>0</v>
      </c>
      <c r="Q166" s="151">
        <v>0</v>
      </c>
      <c r="R166" s="151">
        <f t="shared" si="27"/>
        <v>0</v>
      </c>
      <c r="S166" s="151">
        <v>0</v>
      </c>
      <c r="T166" s="152">
        <f t="shared" si="28"/>
        <v>0</v>
      </c>
      <c r="AR166" s="153" t="s">
        <v>172</v>
      </c>
      <c r="AT166" s="153" t="s">
        <v>168</v>
      </c>
      <c r="AU166" s="153" t="s">
        <v>82</v>
      </c>
      <c r="AY166" s="13" t="s">
        <v>166</v>
      </c>
      <c r="BE166" s="154">
        <f t="shared" si="29"/>
        <v>0</v>
      </c>
      <c r="BF166" s="154">
        <f t="shared" si="30"/>
        <v>0</v>
      </c>
      <c r="BG166" s="154">
        <f t="shared" si="31"/>
        <v>0</v>
      </c>
      <c r="BH166" s="154">
        <f t="shared" si="32"/>
        <v>0</v>
      </c>
      <c r="BI166" s="154">
        <f t="shared" si="33"/>
        <v>0</v>
      </c>
      <c r="BJ166" s="13" t="s">
        <v>82</v>
      </c>
      <c r="BK166" s="154">
        <f t="shared" si="34"/>
        <v>0</v>
      </c>
      <c r="BL166" s="13" t="s">
        <v>172</v>
      </c>
      <c r="BM166" s="153" t="s">
        <v>1077</v>
      </c>
    </row>
    <row r="167" spans="2:65" s="1" customFormat="1" ht="24.2" customHeight="1">
      <c r="B167" s="112"/>
      <c r="C167" s="142" t="s">
        <v>301</v>
      </c>
      <c r="D167" s="142" t="s">
        <v>168</v>
      </c>
      <c r="E167" s="143" t="s">
        <v>1003</v>
      </c>
      <c r="F167" s="144" t="s">
        <v>1078</v>
      </c>
      <c r="G167" s="145" t="s">
        <v>884</v>
      </c>
      <c r="H167" s="146">
        <v>8</v>
      </c>
      <c r="I167" s="147"/>
      <c r="J167" s="148">
        <f t="shared" si="25"/>
        <v>0</v>
      </c>
      <c r="K167" s="149"/>
      <c r="L167" s="28"/>
      <c r="M167" s="150" t="s">
        <v>1</v>
      </c>
      <c r="N167" s="111" t="s">
        <v>39</v>
      </c>
      <c r="P167" s="151">
        <f t="shared" si="26"/>
        <v>0</v>
      </c>
      <c r="Q167" s="151">
        <v>0</v>
      </c>
      <c r="R167" s="151">
        <f t="shared" si="27"/>
        <v>0</v>
      </c>
      <c r="S167" s="151">
        <v>0</v>
      </c>
      <c r="T167" s="152">
        <f t="shared" si="28"/>
        <v>0</v>
      </c>
      <c r="AR167" s="153" t="s">
        <v>172</v>
      </c>
      <c r="AT167" s="153" t="s">
        <v>168</v>
      </c>
      <c r="AU167" s="153" t="s">
        <v>82</v>
      </c>
      <c r="AY167" s="13" t="s">
        <v>166</v>
      </c>
      <c r="BE167" s="154">
        <f t="shared" si="29"/>
        <v>0</v>
      </c>
      <c r="BF167" s="154">
        <f t="shared" si="30"/>
        <v>0</v>
      </c>
      <c r="BG167" s="154">
        <f t="shared" si="31"/>
        <v>0</v>
      </c>
      <c r="BH167" s="154">
        <f t="shared" si="32"/>
        <v>0</v>
      </c>
      <c r="BI167" s="154">
        <f t="shared" si="33"/>
        <v>0</v>
      </c>
      <c r="BJ167" s="13" t="s">
        <v>82</v>
      </c>
      <c r="BK167" s="154">
        <f t="shared" si="34"/>
        <v>0</v>
      </c>
      <c r="BL167" s="13" t="s">
        <v>172</v>
      </c>
      <c r="BM167" s="153" t="s">
        <v>1079</v>
      </c>
    </row>
    <row r="168" spans="2:65" s="1" customFormat="1" ht="24.2" customHeight="1">
      <c r="B168" s="112"/>
      <c r="C168" s="142" t="s">
        <v>305</v>
      </c>
      <c r="D168" s="142" t="s">
        <v>168</v>
      </c>
      <c r="E168" s="143" t="s">
        <v>1006</v>
      </c>
      <c r="F168" s="144" t="s">
        <v>1080</v>
      </c>
      <c r="G168" s="145" t="s">
        <v>884</v>
      </c>
      <c r="H168" s="146">
        <v>7</v>
      </c>
      <c r="I168" s="147"/>
      <c r="J168" s="148">
        <f t="shared" si="25"/>
        <v>0</v>
      </c>
      <c r="K168" s="149"/>
      <c r="L168" s="28"/>
      <c r="M168" s="150" t="s">
        <v>1</v>
      </c>
      <c r="N168" s="111" t="s">
        <v>39</v>
      </c>
      <c r="P168" s="151">
        <f t="shared" si="26"/>
        <v>0</v>
      </c>
      <c r="Q168" s="151">
        <v>0</v>
      </c>
      <c r="R168" s="151">
        <f t="shared" si="27"/>
        <v>0</v>
      </c>
      <c r="S168" s="151">
        <v>0</v>
      </c>
      <c r="T168" s="152">
        <f t="shared" si="28"/>
        <v>0</v>
      </c>
      <c r="AR168" s="153" t="s">
        <v>172</v>
      </c>
      <c r="AT168" s="153" t="s">
        <v>168</v>
      </c>
      <c r="AU168" s="153" t="s">
        <v>82</v>
      </c>
      <c r="AY168" s="13" t="s">
        <v>166</v>
      </c>
      <c r="BE168" s="154">
        <f t="shared" si="29"/>
        <v>0</v>
      </c>
      <c r="BF168" s="154">
        <f t="shared" si="30"/>
        <v>0</v>
      </c>
      <c r="BG168" s="154">
        <f t="shared" si="31"/>
        <v>0</v>
      </c>
      <c r="BH168" s="154">
        <f t="shared" si="32"/>
        <v>0</v>
      </c>
      <c r="BI168" s="154">
        <f t="shared" si="33"/>
        <v>0</v>
      </c>
      <c r="BJ168" s="13" t="s">
        <v>82</v>
      </c>
      <c r="BK168" s="154">
        <f t="shared" si="34"/>
        <v>0</v>
      </c>
      <c r="BL168" s="13" t="s">
        <v>172</v>
      </c>
      <c r="BM168" s="153" t="s">
        <v>1081</v>
      </c>
    </row>
    <row r="169" spans="2:65" s="1" customFormat="1" ht="24.2" customHeight="1">
      <c r="B169" s="112"/>
      <c r="C169" s="142" t="s">
        <v>309</v>
      </c>
      <c r="D169" s="142" t="s">
        <v>168</v>
      </c>
      <c r="E169" s="143" t="s">
        <v>1082</v>
      </c>
      <c r="F169" s="144" t="s">
        <v>1083</v>
      </c>
      <c r="G169" s="145" t="s">
        <v>884</v>
      </c>
      <c r="H169" s="146">
        <v>2</v>
      </c>
      <c r="I169" s="147"/>
      <c r="J169" s="148">
        <f t="shared" si="25"/>
        <v>0</v>
      </c>
      <c r="K169" s="149"/>
      <c r="L169" s="28"/>
      <c r="M169" s="150" t="s">
        <v>1</v>
      </c>
      <c r="N169" s="111" t="s">
        <v>39</v>
      </c>
      <c r="P169" s="151">
        <f t="shared" si="26"/>
        <v>0</v>
      </c>
      <c r="Q169" s="151">
        <v>0</v>
      </c>
      <c r="R169" s="151">
        <f t="shared" si="27"/>
        <v>0</v>
      </c>
      <c r="S169" s="151">
        <v>0</v>
      </c>
      <c r="T169" s="152">
        <f t="shared" si="28"/>
        <v>0</v>
      </c>
      <c r="AR169" s="153" t="s">
        <v>172</v>
      </c>
      <c r="AT169" s="153" t="s">
        <v>168</v>
      </c>
      <c r="AU169" s="153" t="s">
        <v>82</v>
      </c>
      <c r="AY169" s="13" t="s">
        <v>166</v>
      </c>
      <c r="BE169" s="154">
        <f t="shared" si="29"/>
        <v>0</v>
      </c>
      <c r="BF169" s="154">
        <f t="shared" si="30"/>
        <v>0</v>
      </c>
      <c r="BG169" s="154">
        <f t="shared" si="31"/>
        <v>0</v>
      </c>
      <c r="BH169" s="154">
        <f t="shared" si="32"/>
        <v>0</v>
      </c>
      <c r="BI169" s="154">
        <f t="shared" si="33"/>
        <v>0</v>
      </c>
      <c r="BJ169" s="13" t="s">
        <v>82</v>
      </c>
      <c r="BK169" s="154">
        <f t="shared" si="34"/>
        <v>0</v>
      </c>
      <c r="BL169" s="13" t="s">
        <v>172</v>
      </c>
      <c r="BM169" s="153" t="s">
        <v>1084</v>
      </c>
    </row>
    <row r="170" spans="2:65" s="1" customFormat="1" ht="24.2" customHeight="1">
      <c r="B170" s="112"/>
      <c r="C170" s="155" t="s">
        <v>313</v>
      </c>
      <c r="D170" s="155" t="s">
        <v>174</v>
      </c>
      <c r="E170" s="156" t="s">
        <v>1085</v>
      </c>
      <c r="F170" s="157" t="s">
        <v>1086</v>
      </c>
      <c r="G170" s="158" t="s">
        <v>884</v>
      </c>
      <c r="H170" s="159">
        <v>2</v>
      </c>
      <c r="I170" s="160"/>
      <c r="J170" s="161">
        <f t="shared" si="25"/>
        <v>0</v>
      </c>
      <c r="K170" s="162"/>
      <c r="L170" s="163"/>
      <c r="M170" s="164" t="s">
        <v>1</v>
      </c>
      <c r="N170" s="165" t="s">
        <v>39</v>
      </c>
      <c r="P170" s="151">
        <f t="shared" si="26"/>
        <v>0</v>
      </c>
      <c r="Q170" s="151">
        <v>0</v>
      </c>
      <c r="R170" s="151">
        <f t="shared" si="27"/>
        <v>0</v>
      </c>
      <c r="S170" s="151">
        <v>0</v>
      </c>
      <c r="T170" s="152">
        <f t="shared" si="28"/>
        <v>0</v>
      </c>
      <c r="AR170" s="153" t="s">
        <v>178</v>
      </c>
      <c r="AT170" s="153" t="s">
        <v>174</v>
      </c>
      <c r="AU170" s="153" t="s">
        <v>82</v>
      </c>
      <c r="AY170" s="13" t="s">
        <v>166</v>
      </c>
      <c r="BE170" s="154">
        <f t="shared" si="29"/>
        <v>0</v>
      </c>
      <c r="BF170" s="154">
        <f t="shared" si="30"/>
        <v>0</v>
      </c>
      <c r="BG170" s="154">
        <f t="shared" si="31"/>
        <v>0</v>
      </c>
      <c r="BH170" s="154">
        <f t="shared" si="32"/>
        <v>0</v>
      </c>
      <c r="BI170" s="154">
        <f t="shared" si="33"/>
        <v>0</v>
      </c>
      <c r="BJ170" s="13" t="s">
        <v>82</v>
      </c>
      <c r="BK170" s="154">
        <f t="shared" si="34"/>
        <v>0</v>
      </c>
      <c r="BL170" s="13" t="s">
        <v>172</v>
      </c>
      <c r="BM170" s="153" t="s">
        <v>1087</v>
      </c>
    </row>
    <row r="171" spans="2:65" s="1" customFormat="1" ht="16.5" customHeight="1">
      <c r="B171" s="112"/>
      <c r="C171" s="142" t="s">
        <v>317</v>
      </c>
      <c r="D171" s="142" t="s">
        <v>168</v>
      </c>
      <c r="E171" s="143" t="s">
        <v>1088</v>
      </c>
      <c r="F171" s="144" t="s">
        <v>1089</v>
      </c>
      <c r="G171" s="145" t="s">
        <v>884</v>
      </c>
      <c r="H171" s="146">
        <v>4</v>
      </c>
      <c r="I171" s="147"/>
      <c r="J171" s="148">
        <f t="shared" si="25"/>
        <v>0</v>
      </c>
      <c r="K171" s="149"/>
      <c r="L171" s="28"/>
      <c r="M171" s="150" t="s">
        <v>1</v>
      </c>
      <c r="N171" s="111" t="s">
        <v>39</v>
      </c>
      <c r="P171" s="151">
        <f t="shared" si="26"/>
        <v>0</v>
      </c>
      <c r="Q171" s="151">
        <v>0</v>
      </c>
      <c r="R171" s="151">
        <f t="shared" si="27"/>
        <v>0</v>
      </c>
      <c r="S171" s="151">
        <v>0</v>
      </c>
      <c r="T171" s="152">
        <f t="shared" si="28"/>
        <v>0</v>
      </c>
      <c r="AR171" s="153" t="s">
        <v>172</v>
      </c>
      <c r="AT171" s="153" t="s">
        <v>168</v>
      </c>
      <c r="AU171" s="153" t="s">
        <v>82</v>
      </c>
      <c r="AY171" s="13" t="s">
        <v>166</v>
      </c>
      <c r="BE171" s="154">
        <f t="shared" si="29"/>
        <v>0</v>
      </c>
      <c r="BF171" s="154">
        <f t="shared" si="30"/>
        <v>0</v>
      </c>
      <c r="BG171" s="154">
        <f t="shared" si="31"/>
        <v>0</v>
      </c>
      <c r="BH171" s="154">
        <f t="shared" si="32"/>
        <v>0</v>
      </c>
      <c r="BI171" s="154">
        <f t="shared" si="33"/>
        <v>0</v>
      </c>
      <c r="BJ171" s="13" t="s">
        <v>82</v>
      </c>
      <c r="BK171" s="154">
        <f t="shared" si="34"/>
        <v>0</v>
      </c>
      <c r="BL171" s="13" t="s">
        <v>172</v>
      </c>
      <c r="BM171" s="153" t="s">
        <v>1090</v>
      </c>
    </row>
    <row r="172" spans="2:65" s="1" customFormat="1" ht="16.5" customHeight="1">
      <c r="B172" s="112"/>
      <c r="C172" s="142" t="s">
        <v>321</v>
      </c>
      <c r="D172" s="142" t="s">
        <v>168</v>
      </c>
      <c r="E172" s="143" t="s">
        <v>1091</v>
      </c>
      <c r="F172" s="144" t="s">
        <v>1092</v>
      </c>
      <c r="G172" s="145" t="s">
        <v>884</v>
      </c>
      <c r="H172" s="146">
        <v>0</v>
      </c>
      <c r="I172" s="147"/>
      <c r="J172" s="148">
        <f t="shared" si="25"/>
        <v>0</v>
      </c>
      <c r="K172" s="149"/>
      <c r="L172" s="28"/>
      <c r="M172" s="150" t="s">
        <v>1</v>
      </c>
      <c r="N172" s="111" t="s">
        <v>39</v>
      </c>
      <c r="P172" s="151">
        <f t="shared" si="26"/>
        <v>0</v>
      </c>
      <c r="Q172" s="151">
        <v>0</v>
      </c>
      <c r="R172" s="151">
        <f t="shared" si="27"/>
        <v>0</v>
      </c>
      <c r="S172" s="151">
        <v>0</v>
      </c>
      <c r="T172" s="152">
        <f t="shared" si="28"/>
        <v>0</v>
      </c>
      <c r="AR172" s="153" t="s">
        <v>172</v>
      </c>
      <c r="AT172" s="153" t="s">
        <v>168</v>
      </c>
      <c r="AU172" s="153" t="s">
        <v>82</v>
      </c>
      <c r="AY172" s="13" t="s">
        <v>166</v>
      </c>
      <c r="BE172" s="154">
        <f t="shared" si="29"/>
        <v>0</v>
      </c>
      <c r="BF172" s="154">
        <f t="shared" si="30"/>
        <v>0</v>
      </c>
      <c r="BG172" s="154">
        <f t="shared" si="31"/>
        <v>0</v>
      </c>
      <c r="BH172" s="154">
        <f t="shared" si="32"/>
        <v>0</v>
      </c>
      <c r="BI172" s="154">
        <f t="shared" si="33"/>
        <v>0</v>
      </c>
      <c r="BJ172" s="13" t="s">
        <v>82</v>
      </c>
      <c r="BK172" s="154">
        <f t="shared" si="34"/>
        <v>0</v>
      </c>
      <c r="BL172" s="13" t="s">
        <v>172</v>
      </c>
      <c r="BM172" s="153" t="s">
        <v>1093</v>
      </c>
    </row>
    <row r="173" spans="2:65" s="1" customFormat="1" ht="24.2" customHeight="1">
      <c r="B173" s="112"/>
      <c r="C173" s="142" t="s">
        <v>325</v>
      </c>
      <c r="D173" s="142" t="s">
        <v>168</v>
      </c>
      <c r="E173" s="143" t="s">
        <v>1094</v>
      </c>
      <c r="F173" s="144" t="s">
        <v>1095</v>
      </c>
      <c r="G173" s="145" t="s">
        <v>884</v>
      </c>
      <c r="H173" s="146">
        <v>0</v>
      </c>
      <c r="I173" s="147"/>
      <c r="J173" s="148">
        <f t="shared" si="25"/>
        <v>0</v>
      </c>
      <c r="K173" s="149"/>
      <c r="L173" s="28"/>
      <c r="M173" s="150" t="s">
        <v>1</v>
      </c>
      <c r="N173" s="111" t="s">
        <v>39</v>
      </c>
      <c r="P173" s="151">
        <f t="shared" si="26"/>
        <v>0</v>
      </c>
      <c r="Q173" s="151">
        <v>0</v>
      </c>
      <c r="R173" s="151">
        <f t="shared" si="27"/>
        <v>0</v>
      </c>
      <c r="S173" s="151">
        <v>0</v>
      </c>
      <c r="T173" s="152">
        <f t="shared" si="28"/>
        <v>0</v>
      </c>
      <c r="AR173" s="153" t="s">
        <v>172</v>
      </c>
      <c r="AT173" s="153" t="s">
        <v>168</v>
      </c>
      <c r="AU173" s="153" t="s">
        <v>82</v>
      </c>
      <c r="AY173" s="13" t="s">
        <v>166</v>
      </c>
      <c r="BE173" s="154">
        <f t="shared" si="29"/>
        <v>0</v>
      </c>
      <c r="BF173" s="154">
        <f t="shared" si="30"/>
        <v>0</v>
      </c>
      <c r="BG173" s="154">
        <f t="shared" si="31"/>
        <v>0</v>
      </c>
      <c r="BH173" s="154">
        <f t="shared" si="32"/>
        <v>0</v>
      </c>
      <c r="BI173" s="154">
        <f t="shared" si="33"/>
        <v>0</v>
      </c>
      <c r="BJ173" s="13" t="s">
        <v>82</v>
      </c>
      <c r="BK173" s="154">
        <f t="shared" si="34"/>
        <v>0</v>
      </c>
      <c r="BL173" s="13" t="s">
        <v>172</v>
      </c>
      <c r="BM173" s="153" t="s">
        <v>1096</v>
      </c>
    </row>
    <row r="174" spans="2:65" s="1" customFormat="1" ht="24.2" customHeight="1">
      <c r="B174" s="112"/>
      <c r="C174" s="142" t="s">
        <v>329</v>
      </c>
      <c r="D174" s="142" t="s">
        <v>168</v>
      </c>
      <c r="E174" s="143" t="s">
        <v>1097</v>
      </c>
      <c r="F174" s="144" t="s">
        <v>1098</v>
      </c>
      <c r="G174" s="145" t="s">
        <v>884</v>
      </c>
      <c r="H174" s="146">
        <v>6</v>
      </c>
      <c r="I174" s="147"/>
      <c r="J174" s="148">
        <f t="shared" si="25"/>
        <v>0</v>
      </c>
      <c r="K174" s="149"/>
      <c r="L174" s="28"/>
      <c r="M174" s="150" t="s">
        <v>1</v>
      </c>
      <c r="N174" s="111" t="s">
        <v>39</v>
      </c>
      <c r="P174" s="151">
        <f t="shared" si="26"/>
        <v>0</v>
      </c>
      <c r="Q174" s="151">
        <v>0</v>
      </c>
      <c r="R174" s="151">
        <f t="shared" si="27"/>
        <v>0</v>
      </c>
      <c r="S174" s="151">
        <v>0</v>
      </c>
      <c r="T174" s="152">
        <f t="shared" si="28"/>
        <v>0</v>
      </c>
      <c r="AR174" s="153" t="s">
        <v>172</v>
      </c>
      <c r="AT174" s="153" t="s">
        <v>168</v>
      </c>
      <c r="AU174" s="153" t="s">
        <v>82</v>
      </c>
      <c r="AY174" s="13" t="s">
        <v>166</v>
      </c>
      <c r="BE174" s="154">
        <f t="shared" si="29"/>
        <v>0</v>
      </c>
      <c r="BF174" s="154">
        <f t="shared" si="30"/>
        <v>0</v>
      </c>
      <c r="BG174" s="154">
        <f t="shared" si="31"/>
        <v>0</v>
      </c>
      <c r="BH174" s="154">
        <f t="shared" si="32"/>
        <v>0</v>
      </c>
      <c r="BI174" s="154">
        <f t="shared" si="33"/>
        <v>0</v>
      </c>
      <c r="BJ174" s="13" t="s">
        <v>82</v>
      </c>
      <c r="BK174" s="154">
        <f t="shared" si="34"/>
        <v>0</v>
      </c>
      <c r="BL174" s="13" t="s">
        <v>172</v>
      </c>
      <c r="BM174" s="153" t="s">
        <v>1099</v>
      </c>
    </row>
    <row r="175" spans="2:65" s="1" customFormat="1" ht="24.2" customHeight="1">
      <c r="B175" s="112"/>
      <c r="C175" s="142" t="s">
        <v>333</v>
      </c>
      <c r="D175" s="142" t="s">
        <v>168</v>
      </c>
      <c r="E175" s="143" t="s">
        <v>1100</v>
      </c>
      <c r="F175" s="144" t="s">
        <v>1101</v>
      </c>
      <c r="G175" s="145" t="s">
        <v>884</v>
      </c>
      <c r="H175" s="146">
        <v>4</v>
      </c>
      <c r="I175" s="147"/>
      <c r="J175" s="148">
        <f t="shared" si="25"/>
        <v>0</v>
      </c>
      <c r="K175" s="149"/>
      <c r="L175" s="28"/>
      <c r="M175" s="150" t="s">
        <v>1</v>
      </c>
      <c r="N175" s="111" t="s">
        <v>39</v>
      </c>
      <c r="P175" s="151">
        <f t="shared" si="26"/>
        <v>0</v>
      </c>
      <c r="Q175" s="151">
        <v>0</v>
      </c>
      <c r="R175" s="151">
        <f t="shared" si="27"/>
        <v>0</v>
      </c>
      <c r="S175" s="151">
        <v>0</v>
      </c>
      <c r="T175" s="152">
        <f t="shared" si="28"/>
        <v>0</v>
      </c>
      <c r="AR175" s="153" t="s">
        <v>172</v>
      </c>
      <c r="AT175" s="153" t="s">
        <v>168</v>
      </c>
      <c r="AU175" s="153" t="s">
        <v>82</v>
      </c>
      <c r="AY175" s="13" t="s">
        <v>166</v>
      </c>
      <c r="BE175" s="154">
        <f t="shared" si="29"/>
        <v>0</v>
      </c>
      <c r="BF175" s="154">
        <f t="shared" si="30"/>
        <v>0</v>
      </c>
      <c r="BG175" s="154">
        <f t="shared" si="31"/>
        <v>0</v>
      </c>
      <c r="BH175" s="154">
        <f t="shared" si="32"/>
        <v>0</v>
      </c>
      <c r="BI175" s="154">
        <f t="shared" si="33"/>
        <v>0</v>
      </c>
      <c r="BJ175" s="13" t="s">
        <v>82</v>
      </c>
      <c r="BK175" s="154">
        <f t="shared" si="34"/>
        <v>0</v>
      </c>
      <c r="BL175" s="13" t="s">
        <v>172</v>
      </c>
      <c r="BM175" s="153" t="s">
        <v>1102</v>
      </c>
    </row>
    <row r="176" spans="2:65" s="11" customFormat="1" ht="25.9" customHeight="1">
      <c r="B176" s="130"/>
      <c r="D176" s="131" t="s">
        <v>73</v>
      </c>
      <c r="E176" s="132" t="s">
        <v>968</v>
      </c>
      <c r="F176" s="132" t="s">
        <v>1103</v>
      </c>
      <c r="I176" s="133"/>
      <c r="J176" s="134">
        <f>BK176</f>
        <v>0</v>
      </c>
      <c r="L176" s="130"/>
      <c r="M176" s="135"/>
      <c r="P176" s="136">
        <f>SUM(P177:P181)</f>
        <v>0</v>
      </c>
      <c r="R176" s="136">
        <f>SUM(R177:R181)</f>
        <v>0</v>
      </c>
      <c r="T176" s="137">
        <f>SUM(T177:T181)</f>
        <v>0</v>
      </c>
      <c r="AR176" s="131" t="s">
        <v>82</v>
      </c>
      <c r="AT176" s="138" t="s">
        <v>73</v>
      </c>
      <c r="AU176" s="138" t="s">
        <v>74</v>
      </c>
      <c r="AY176" s="131" t="s">
        <v>166</v>
      </c>
      <c r="BK176" s="139">
        <f>SUM(BK177:BK181)</f>
        <v>0</v>
      </c>
    </row>
    <row r="177" spans="2:65" s="1" customFormat="1" ht="16.5" customHeight="1">
      <c r="B177" s="112"/>
      <c r="C177" s="142" t="s">
        <v>337</v>
      </c>
      <c r="D177" s="142" t="s">
        <v>168</v>
      </c>
      <c r="E177" s="143" t="s">
        <v>1104</v>
      </c>
      <c r="F177" s="144" t="s">
        <v>1105</v>
      </c>
      <c r="G177" s="145" t="s">
        <v>884</v>
      </c>
      <c r="H177" s="146">
        <v>1</v>
      </c>
      <c r="I177" s="147"/>
      <c r="J177" s="148">
        <f>ROUND(I177*H177,2)</f>
        <v>0</v>
      </c>
      <c r="K177" s="149"/>
      <c r="L177" s="28"/>
      <c r="M177" s="150" t="s">
        <v>1</v>
      </c>
      <c r="N177" s="111" t="s">
        <v>39</v>
      </c>
      <c r="P177" s="151">
        <f>O177*H177</f>
        <v>0</v>
      </c>
      <c r="Q177" s="151">
        <v>0</v>
      </c>
      <c r="R177" s="151">
        <f>Q177*H177</f>
        <v>0</v>
      </c>
      <c r="S177" s="151">
        <v>0</v>
      </c>
      <c r="T177" s="152">
        <f>S177*H177</f>
        <v>0</v>
      </c>
      <c r="AR177" s="153" t="s">
        <v>172</v>
      </c>
      <c r="AT177" s="153" t="s">
        <v>168</v>
      </c>
      <c r="AU177" s="153" t="s">
        <v>82</v>
      </c>
      <c r="AY177" s="13" t="s">
        <v>166</v>
      </c>
      <c r="BE177" s="154">
        <f>IF(N177="základní",J177,0)</f>
        <v>0</v>
      </c>
      <c r="BF177" s="154">
        <f>IF(N177="snížená",J177,0)</f>
        <v>0</v>
      </c>
      <c r="BG177" s="154">
        <f>IF(N177="zákl. přenesená",J177,0)</f>
        <v>0</v>
      </c>
      <c r="BH177" s="154">
        <f>IF(N177="sníž. přenesená",J177,0)</f>
        <v>0</v>
      </c>
      <c r="BI177" s="154">
        <f>IF(N177="nulová",J177,0)</f>
        <v>0</v>
      </c>
      <c r="BJ177" s="13" t="s">
        <v>82</v>
      </c>
      <c r="BK177" s="154">
        <f>ROUND(I177*H177,2)</f>
        <v>0</v>
      </c>
      <c r="BL177" s="13" t="s">
        <v>172</v>
      </c>
      <c r="BM177" s="153" t="s">
        <v>1106</v>
      </c>
    </row>
    <row r="178" spans="2:65" s="1" customFormat="1" ht="16.5" customHeight="1">
      <c r="B178" s="112"/>
      <c r="C178" s="142" t="s">
        <v>341</v>
      </c>
      <c r="D178" s="142" t="s">
        <v>168</v>
      </c>
      <c r="E178" s="143" t="s">
        <v>1107</v>
      </c>
      <c r="F178" s="144" t="s">
        <v>1108</v>
      </c>
      <c r="G178" s="145" t="s">
        <v>884</v>
      </c>
      <c r="H178" s="146">
        <v>1</v>
      </c>
      <c r="I178" s="147"/>
      <c r="J178" s="148">
        <f>ROUND(I178*H178,2)</f>
        <v>0</v>
      </c>
      <c r="K178" s="149"/>
      <c r="L178" s="28"/>
      <c r="M178" s="150" t="s">
        <v>1</v>
      </c>
      <c r="N178" s="111" t="s">
        <v>39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172</v>
      </c>
      <c r="AT178" s="153" t="s">
        <v>168</v>
      </c>
      <c r="AU178" s="153" t="s">
        <v>82</v>
      </c>
      <c r="AY178" s="13" t="s">
        <v>166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3" t="s">
        <v>82</v>
      </c>
      <c r="BK178" s="154">
        <f>ROUND(I178*H178,2)</f>
        <v>0</v>
      </c>
      <c r="BL178" s="13" t="s">
        <v>172</v>
      </c>
      <c r="BM178" s="153" t="s">
        <v>1109</v>
      </c>
    </row>
    <row r="179" spans="2:65" s="1" customFormat="1" ht="16.5" customHeight="1">
      <c r="B179" s="112"/>
      <c r="C179" s="142" t="s">
        <v>347</v>
      </c>
      <c r="D179" s="142" t="s">
        <v>168</v>
      </c>
      <c r="E179" s="143" t="s">
        <v>1110</v>
      </c>
      <c r="F179" s="144" t="s">
        <v>1111</v>
      </c>
      <c r="G179" s="145" t="s">
        <v>884</v>
      </c>
      <c r="H179" s="146">
        <v>1</v>
      </c>
      <c r="I179" s="147"/>
      <c r="J179" s="148">
        <f>ROUND(I179*H179,2)</f>
        <v>0</v>
      </c>
      <c r="K179" s="149"/>
      <c r="L179" s="28"/>
      <c r="M179" s="150" t="s">
        <v>1</v>
      </c>
      <c r="N179" s="111" t="s">
        <v>39</v>
      </c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AR179" s="153" t="s">
        <v>172</v>
      </c>
      <c r="AT179" s="153" t="s">
        <v>168</v>
      </c>
      <c r="AU179" s="153" t="s">
        <v>82</v>
      </c>
      <c r="AY179" s="13" t="s">
        <v>166</v>
      </c>
      <c r="BE179" s="154">
        <f>IF(N179="základní",J179,0)</f>
        <v>0</v>
      </c>
      <c r="BF179" s="154">
        <f>IF(N179="snížená",J179,0)</f>
        <v>0</v>
      </c>
      <c r="BG179" s="154">
        <f>IF(N179="zákl. přenesená",J179,0)</f>
        <v>0</v>
      </c>
      <c r="BH179" s="154">
        <f>IF(N179="sníž. přenesená",J179,0)</f>
        <v>0</v>
      </c>
      <c r="BI179" s="154">
        <f>IF(N179="nulová",J179,0)</f>
        <v>0</v>
      </c>
      <c r="BJ179" s="13" t="s">
        <v>82</v>
      </c>
      <c r="BK179" s="154">
        <f>ROUND(I179*H179,2)</f>
        <v>0</v>
      </c>
      <c r="BL179" s="13" t="s">
        <v>172</v>
      </c>
      <c r="BM179" s="153" t="s">
        <v>1112</v>
      </c>
    </row>
    <row r="180" spans="2:65" s="1" customFormat="1" ht="16.5" customHeight="1">
      <c r="B180" s="112"/>
      <c r="C180" s="142" t="s">
        <v>351</v>
      </c>
      <c r="D180" s="142" t="s">
        <v>168</v>
      </c>
      <c r="E180" s="143" t="s">
        <v>1113</v>
      </c>
      <c r="F180" s="144" t="s">
        <v>1114</v>
      </c>
      <c r="G180" s="145" t="s">
        <v>884</v>
      </c>
      <c r="H180" s="146">
        <v>0</v>
      </c>
      <c r="I180" s="147"/>
      <c r="J180" s="148">
        <f>ROUND(I180*H180,2)</f>
        <v>0</v>
      </c>
      <c r="K180" s="149"/>
      <c r="L180" s="28"/>
      <c r="M180" s="150" t="s">
        <v>1</v>
      </c>
      <c r="N180" s="111" t="s">
        <v>39</v>
      </c>
      <c r="P180" s="151">
        <f>O180*H180</f>
        <v>0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AR180" s="153" t="s">
        <v>172</v>
      </c>
      <c r="AT180" s="153" t="s">
        <v>168</v>
      </c>
      <c r="AU180" s="153" t="s">
        <v>82</v>
      </c>
      <c r="AY180" s="13" t="s">
        <v>166</v>
      </c>
      <c r="BE180" s="154">
        <f>IF(N180="základní",J180,0)</f>
        <v>0</v>
      </c>
      <c r="BF180" s="154">
        <f>IF(N180="snížená",J180,0)</f>
        <v>0</v>
      </c>
      <c r="BG180" s="154">
        <f>IF(N180="zákl. přenesená",J180,0)</f>
        <v>0</v>
      </c>
      <c r="BH180" s="154">
        <f>IF(N180="sníž. přenesená",J180,0)</f>
        <v>0</v>
      </c>
      <c r="BI180" s="154">
        <f>IF(N180="nulová",J180,0)</f>
        <v>0</v>
      </c>
      <c r="BJ180" s="13" t="s">
        <v>82</v>
      </c>
      <c r="BK180" s="154">
        <f>ROUND(I180*H180,2)</f>
        <v>0</v>
      </c>
      <c r="BL180" s="13" t="s">
        <v>172</v>
      </c>
      <c r="BM180" s="153" t="s">
        <v>1115</v>
      </c>
    </row>
    <row r="181" spans="2:65" s="1" customFormat="1" ht="16.5" customHeight="1">
      <c r="B181" s="112"/>
      <c r="C181" s="142" t="s">
        <v>355</v>
      </c>
      <c r="D181" s="142" t="s">
        <v>168</v>
      </c>
      <c r="E181" s="143" t="s">
        <v>1116</v>
      </c>
      <c r="F181" s="144" t="s">
        <v>1117</v>
      </c>
      <c r="G181" s="145" t="s">
        <v>884</v>
      </c>
      <c r="H181" s="146">
        <v>1</v>
      </c>
      <c r="I181" s="147"/>
      <c r="J181" s="148">
        <f>ROUND(I181*H181,2)</f>
        <v>0</v>
      </c>
      <c r="K181" s="149"/>
      <c r="L181" s="28"/>
      <c r="M181" s="150" t="s">
        <v>1</v>
      </c>
      <c r="N181" s="111" t="s">
        <v>39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172</v>
      </c>
      <c r="AT181" s="153" t="s">
        <v>168</v>
      </c>
      <c r="AU181" s="153" t="s">
        <v>82</v>
      </c>
      <c r="AY181" s="13" t="s">
        <v>166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3" t="s">
        <v>82</v>
      </c>
      <c r="BK181" s="154">
        <f>ROUND(I181*H181,2)</f>
        <v>0</v>
      </c>
      <c r="BL181" s="13" t="s">
        <v>172</v>
      </c>
      <c r="BM181" s="153" t="s">
        <v>1118</v>
      </c>
    </row>
    <row r="182" spans="2:65" s="11" customFormat="1" ht="25.9" customHeight="1">
      <c r="B182" s="130"/>
      <c r="D182" s="131" t="s">
        <v>73</v>
      </c>
      <c r="E182" s="132" t="s">
        <v>1119</v>
      </c>
      <c r="F182" s="132" t="s">
        <v>1120</v>
      </c>
      <c r="I182" s="133"/>
      <c r="J182" s="134">
        <f>BK182</f>
        <v>0</v>
      </c>
      <c r="L182" s="130"/>
      <c r="M182" s="135"/>
      <c r="P182" s="136">
        <f>SUM(P183:P191)</f>
        <v>0</v>
      </c>
      <c r="R182" s="136">
        <f>SUM(R183:R191)</f>
        <v>0</v>
      </c>
      <c r="T182" s="137">
        <f>SUM(T183:T191)</f>
        <v>0</v>
      </c>
      <c r="AR182" s="131" t="s">
        <v>82</v>
      </c>
      <c r="AT182" s="138" t="s">
        <v>73</v>
      </c>
      <c r="AU182" s="138" t="s">
        <v>74</v>
      </c>
      <c r="AY182" s="131" t="s">
        <v>166</v>
      </c>
      <c r="BK182" s="139">
        <f>SUM(BK183:BK191)</f>
        <v>0</v>
      </c>
    </row>
    <row r="183" spans="2:65" s="1" customFormat="1" ht="16.5" customHeight="1">
      <c r="B183" s="112"/>
      <c r="C183" s="142" t="s">
        <v>359</v>
      </c>
      <c r="D183" s="142" t="s">
        <v>168</v>
      </c>
      <c r="E183" s="143" t="s">
        <v>1121</v>
      </c>
      <c r="F183" s="144" t="s">
        <v>1122</v>
      </c>
      <c r="G183" s="145" t="s">
        <v>884</v>
      </c>
      <c r="H183" s="146">
        <v>1</v>
      </c>
      <c r="I183" s="147"/>
      <c r="J183" s="148">
        <f t="shared" ref="J183:J191" si="35">ROUND(I183*H183,2)</f>
        <v>0</v>
      </c>
      <c r="K183" s="149"/>
      <c r="L183" s="28"/>
      <c r="M183" s="150" t="s">
        <v>1</v>
      </c>
      <c r="N183" s="111" t="s">
        <v>39</v>
      </c>
      <c r="P183" s="151">
        <f t="shared" ref="P183:P191" si="36">O183*H183</f>
        <v>0</v>
      </c>
      <c r="Q183" s="151">
        <v>0</v>
      </c>
      <c r="R183" s="151">
        <f t="shared" ref="R183:R191" si="37">Q183*H183</f>
        <v>0</v>
      </c>
      <c r="S183" s="151">
        <v>0</v>
      </c>
      <c r="T183" s="152">
        <f t="shared" ref="T183:T191" si="38">S183*H183</f>
        <v>0</v>
      </c>
      <c r="AR183" s="153" t="s">
        <v>172</v>
      </c>
      <c r="AT183" s="153" t="s">
        <v>168</v>
      </c>
      <c r="AU183" s="153" t="s">
        <v>82</v>
      </c>
      <c r="AY183" s="13" t="s">
        <v>166</v>
      </c>
      <c r="BE183" s="154">
        <f t="shared" ref="BE183:BE191" si="39">IF(N183="základní",J183,0)</f>
        <v>0</v>
      </c>
      <c r="BF183" s="154">
        <f t="shared" ref="BF183:BF191" si="40">IF(N183="snížená",J183,0)</f>
        <v>0</v>
      </c>
      <c r="BG183" s="154">
        <f t="shared" ref="BG183:BG191" si="41">IF(N183="zákl. přenesená",J183,0)</f>
        <v>0</v>
      </c>
      <c r="BH183" s="154">
        <f t="shared" ref="BH183:BH191" si="42">IF(N183="sníž. přenesená",J183,0)</f>
        <v>0</v>
      </c>
      <c r="BI183" s="154">
        <f t="shared" ref="BI183:BI191" si="43">IF(N183="nulová",J183,0)</f>
        <v>0</v>
      </c>
      <c r="BJ183" s="13" t="s">
        <v>82</v>
      </c>
      <c r="BK183" s="154">
        <f t="shared" ref="BK183:BK191" si="44">ROUND(I183*H183,2)</f>
        <v>0</v>
      </c>
      <c r="BL183" s="13" t="s">
        <v>172</v>
      </c>
      <c r="BM183" s="153" t="s">
        <v>1123</v>
      </c>
    </row>
    <row r="184" spans="2:65" s="1" customFormat="1" ht="16.5" customHeight="1">
      <c r="B184" s="112"/>
      <c r="C184" s="142" t="s">
        <v>365</v>
      </c>
      <c r="D184" s="142" t="s">
        <v>168</v>
      </c>
      <c r="E184" s="143" t="s">
        <v>1124</v>
      </c>
      <c r="F184" s="144" t="s">
        <v>1125</v>
      </c>
      <c r="G184" s="145" t="s">
        <v>884</v>
      </c>
      <c r="H184" s="146">
        <v>1</v>
      </c>
      <c r="I184" s="147"/>
      <c r="J184" s="148">
        <f t="shared" si="35"/>
        <v>0</v>
      </c>
      <c r="K184" s="149"/>
      <c r="L184" s="28"/>
      <c r="M184" s="150" t="s">
        <v>1</v>
      </c>
      <c r="N184" s="111" t="s">
        <v>39</v>
      </c>
      <c r="P184" s="151">
        <f t="shared" si="36"/>
        <v>0</v>
      </c>
      <c r="Q184" s="151">
        <v>0</v>
      </c>
      <c r="R184" s="151">
        <f t="shared" si="37"/>
        <v>0</v>
      </c>
      <c r="S184" s="151">
        <v>0</v>
      </c>
      <c r="T184" s="152">
        <f t="shared" si="38"/>
        <v>0</v>
      </c>
      <c r="AR184" s="153" t="s">
        <v>172</v>
      </c>
      <c r="AT184" s="153" t="s">
        <v>168</v>
      </c>
      <c r="AU184" s="153" t="s">
        <v>82</v>
      </c>
      <c r="AY184" s="13" t="s">
        <v>166</v>
      </c>
      <c r="BE184" s="154">
        <f t="shared" si="39"/>
        <v>0</v>
      </c>
      <c r="BF184" s="154">
        <f t="shared" si="40"/>
        <v>0</v>
      </c>
      <c r="BG184" s="154">
        <f t="shared" si="41"/>
        <v>0</v>
      </c>
      <c r="BH184" s="154">
        <f t="shared" si="42"/>
        <v>0</v>
      </c>
      <c r="BI184" s="154">
        <f t="shared" si="43"/>
        <v>0</v>
      </c>
      <c r="BJ184" s="13" t="s">
        <v>82</v>
      </c>
      <c r="BK184" s="154">
        <f t="shared" si="44"/>
        <v>0</v>
      </c>
      <c r="BL184" s="13" t="s">
        <v>172</v>
      </c>
      <c r="BM184" s="153" t="s">
        <v>1126</v>
      </c>
    </row>
    <row r="185" spans="2:65" s="1" customFormat="1" ht="16.5" customHeight="1">
      <c r="B185" s="112"/>
      <c r="C185" s="142" t="s">
        <v>373</v>
      </c>
      <c r="D185" s="142" t="s">
        <v>168</v>
      </c>
      <c r="E185" s="143" t="s">
        <v>1127</v>
      </c>
      <c r="F185" s="144" t="s">
        <v>1128</v>
      </c>
      <c r="G185" s="145" t="s">
        <v>884</v>
      </c>
      <c r="H185" s="146">
        <v>1</v>
      </c>
      <c r="I185" s="147"/>
      <c r="J185" s="148">
        <f t="shared" si="35"/>
        <v>0</v>
      </c>
      <c r="K185" s="149"/>
      <c r="L185" s="28"/>
      <c r="M185" s="150" t="s">
        <v>1</v>
      </c>
      <c r="N185" s="111" t="s">
        <v>39</v>
      </c>
      <c r="P185" s="151">
        <f t="shared" si="36"/>
        <v>0</v>
      </c>
      <c r="Q185" s="151">
        <v>0</v>
      </c>
      <c r="R185" s="151">
        <f t="shared" si="37"/>
        <v>0</v>
      </c>
      <c r="S185" s="151">
        <v>0</v>
      </c>
      <c r="T185" s="152">
        <f t="shared" si="38"/>
        <v>0</v>
      </c>
      <c r="AR185" s="153" t="s">
        <v>172</v>
      </c>
      <c r="AT185" s="153" t="s">
        <v>168</v>
      </c>
      <c r="AU185" s="153" t="s">
        <v>82</v>
      </c>
      <c r="AY185" s="13" t="s">
        <v>166</v>
      </c>
      <c r="BE185" s="154">
        <f t="shared" si="39"/>
        <v>0</v>
      </c>
      <c r="BF185" s="154">
        <f t="shared" si="40"/>
        <v>0</v>
      </c>
      <c r="BG185" s="154">
        <f t="shared" si="41"/>
        <v>0</v>
      </c>
      <c r="BH185" s="154">
        <f t="shared" si="42"/>
        <v>0</v>
      </c>
      <c r="BI185" s="154">
        <f t="shared" si="43"/>
        <v>0</v>
      </c>
      <c r="BJ185" s="13" t="s">
        <v>82</v>
      </c>
      <c r="BK185" s="154">
        <f t="shared" si="44"/>
        <v>0</v>
      </c>
      <c r="BL185" s="13" t="s">
        <v>172</v>
      </c>
      <c r="BM185" s="153" t="s">
        <v>1129</v>
      </c>
    </row>
    <row r="186" spans="2:65" s="1" customFormat="1" ht="16.5" customHeight="1">
      <c r="B186" s="112"/>
      <c r="C186" s="142" t="s">
        <v>377</v>
      </c>
      <c r="D186" s="142" t="s">
        <v>168</v>
      </c>
      <c r="E186" s="143" t="s">
        <v>1130</v>
      </c>
      <c r="F186" s="144" t="s">
        <v>1131</v>
      </c>
      <c r="G186" s="145" t="s">
        <v>884</v>
      </c>
      <c r="H186" s="146">
        <v>1</v>
      </c>
      <c r="I186" s="147"/>
      <c r="J186" s="148">
        <f t="shared" si="35"/>
        <v>0</v>
      </c>
      <c r="K186" s="149"/>
      <c r="L186" s="28"/>
      <c r="M186" s="150" t="s">
        <v>1</v>
      </c>
      <c r="N186" s="111" t="s">
        <v>39</v>
      </c>
      <c r="P186" s="151">
        <f t="shared" si="36"/>
        <v>0</v>
      </c>
      <c r="Q186" s="151">
        <v>0</v>
      </c>
      <c r="R186" s="151">
        <f t="shared" si="37"/>
        <v>0</v>
      </c>
      <c r="S186" s="151">
        <v>0</v>
      </c>
      <c r="T186" s="152">
        <f t="shared" si="38"/>
        <v>0</v>
      </c>
      <c r="AR186" s="153" t="s">
        <v>172</v>
      </c>
      <c r="AT186" s="153" t="s">
        <v>168</v>
      </c>
      <c r="AU186" s="153" t="s">
        <v>82</v>
      </c>
      <c r="AY186" s="13" t="s">
        <v>166</v>
      </c>
      <c r="BE186" s="154">
        <f t="shared" si="39"/>
        <v>0</v>
      </c>
      <c r="BF186" s="154">
        <f t="shared" si="40"/>
        <v>0</v>
      </c>
      <c r="BG186" s="154">
        <f t="shared" si="41"/>
        <v>0</v>
      </c>
      <c r="BH186" s="154">
        <f t="shared" si="42"/>
        <v>0</v>
      </c>
      <c r="BI186" s="154">
        <f t="shared" si="43"/>
        <v>0</v>
      </c>
      <c r="BJ186" s="13" t="s">
        <v>82</v>
      </c>
      <c r="BK186" s="154">
        <f t="shared" si="44"/>
        <v>0</v>
      </c>
      <c r="BL186" s="13" t="s">
        <v>172</v>
      </c>
      <c r="BM186" s="153" t="s">
        <v>1132</v>
      </c>
    </row>
    <row r="187" spans="2:65" s="1" customFormat="1" ht="16.5" customHeight="1">
      <c r="B187" s="112"/>
      <c r="C187" s="142" t="s">
        <v>381</v>
      </c>
      <c r="D187" s="142" t="s">
        <v>168</v>
      </c>
      <c r="E187" s="143" t="s">
        <v>1133</v>
      </c>
      <c r="F187" s="144" t="s">
        <v>1134</v>
      </c>
      <c r="G187" s="145" t="s">
        <v>884</v>
      </c>
      <c r="H187" s="146">
        <v>6</v>
      </c>
      <c r="I187" s="147"/>
      <c r="J187" s="148">
        <f t="shared" si="35"/>
        <v>0</v>
      </c>
      <c r="K187" s="149"/>
      <c r="L187" s="28"/>
      <c r="M187" s="150" t="s">
        <v>1</v>
      </c>
      <c r="N187" s="111" t="s">
        <v>39</v>
      </c>
      <c r="P187" s="151">
        <f t="shared" si="36"/>
        <v>0</v>
      </c>
      <c r="Q187" s="151">
        <v>0</v>
      </c>
      <c r="R187" s="151">
        <f t="shared" si="37"/>
        <v>0</v>
      </c>
      <c r="S187" s="151">
        <v>0</v>
      </c>
      <c r="T187" s="152">
        <f t="shared" si="38"/>
        <v>0</v>
      </c>
      <c r="AR187" s="153" t="s">
        <v>172</v>
      </c>
      <c r="AT187" s="153" t="s">
        <v>168</v>
      </c>
      <c r="AU187" s="153" t="s">
        <v>82</v>
      </c>
      <c r="AY187" s="13" t="s">
        <v>166</v>
      </c>
      <c r="BE187" s="154">
        <f t="shared" si="39"/>
        <v>0</v>
      </c>
      <c r="BF187" s="154">
        <f t="shared" si="40"/>
        <v>0</v>
      </c>
      <c r="BG187" s="154">
        <f t="shared" si="41"/>
        <v>0</v>
      </c>
      <c r="BH187" s="154">
        <f t="shared" si="42"/>
        <v>0</v>
      </c>
      <c r="BI187" s="154">
        <f t="shared" si="43"/>
        <v>0</v>
      </c>
      <c r="BJ187" s="13" t="s">
        <v>82</v>
      </c>
      <c r="BK187" s="154">
        <f t="shared" si="44"/>
        <v>0</v>
      </c>
      <c r="BL187" s="13" t="s">
        <v>172</v>
      </c>
      <c r="BM187" s="153" t="s">
        <v>1135</v>
      </c>
    </row>
    <row r="188" spans="2:65" s="1" customFormat="1" ht="16.5" customHeight="1">
      <c r="B188" s="112"/>
      <c r="C188" s="142" t="s">
        <v>385</v>
      </c>
      <c r="D188" s="142" t="s">
        <v>168</v>
      </c>
      <c r="E188" s="143" t="s">
        <v>1136</v>
      </c>
      <c r="F188" s="144" t="s">
        <v>1137</v>
      </c>
      <c r="G188" s="145" t="s">
        <v>884</v>
      </c>
      <c r="H188" s="146">
        <v>1</v>
      </c>
      <c r="I188" s="147"/>
      <c r="J188" s="148">
        <f t="shared" si="35"/>
        <v>0</v>
      </c>
      <c r="K188" s="149"/>
      <c r="L188" s="28"/>
      <c r="M188" s="150" t="s">
        <v>1</v>
      </c>
      <c r="N188" s="111" t="s">
        <v>39</v>
      </c>
      <c r="P188" s="151">
        <f t="shared" si="36"/>
        <v>0</v>
      </c>
      <c r="Q188" s="151">
        <v>0</v>
      </c>
      <c r="R188" s="151">
        <f t="shared" si="37"/>
        <v>0</v>
      </c>
      <c r="S188" s="151">
        <v>0</v>
      </c>
      <c r="T188" s="152">
        <f t="shared" si="38"/>
        <v>0</v>
      </c>
      <c r="AR188" s="153" t="s">
        <v>172</v>
      </c>
      <c r="AT188" s="153" t="s">
        <v>168</v>
      </c>
      <c r="AU188" s="153" t="s">
        <v>82</v>
      </c>
      <c r="AY188" s="13" t="s">
        <v>166</v>
      </c>
      <c r="BE188" s="154">
        <f t="shared" si="39"/>
        <v>0</v>
      </c>
      <c r="BF188" s="154">
        <f t="shared" si="40"/>
        <v>0</v>
      </c>
      <c r="BG188" s="154">
        <f t="shared" si="41"/>
        <v>0</v>
      </c>
      <c r="BH188" s="154">
        <f t="shared" si="42"/>
        <v>0</v>
      </c>
      <c r="BI188" s="154">
        <f t="shared" si="43"/>
        <v>0</v>
      </c>
      <c r="BJ188" s="13" t="s">
        <v>82</v>
      </c>
      <c r="BK188" s="154">
        <f t="shared" si="44"/>
        <v>0</v>
      </c>
      <c r="BL188" s="13" t="s">
        <v>172</v>
      </c>
      <c r="BM188" s="153" t="s">
        <v>1138</v>
      </c>
    </row>
    <row r="189" spans="2:65" s="1" customFormat="1" ht="16.5" customHeight="1">
      <c r="B189" s="112"/>
      <c r="C189" s="142" t="s">
        <v>389</v>
      </c>
      <c r="D189" s="142" t="s">
        <v>168</v>
      </c>
      <c r="E189" s="143" t="s">
        <v>1139</v>
      </c>
      <c r="F189" s="144" t="s">
        <v>1140</v>
      </c>
      <c r="G189" s="145" t="s">
        <v>884</v>
      </c>
      <c r="H189" s="146">
        <v>4</v>
      </c>
      <c r="I189" s="147"/>
      <c r="J189" s="148">
        <f t="shared" si="35"/>
        <v>0</v>
      </c>
      <c r="K189" s="149"/>
      <c r="L189" s="28"/>
      <c r="M189" s="150" t="s">
        <v>1</v>
      </c>
      <c r="N189" s="111" t="s">
        <v>39</v>
      </c>
      <c r="P189" s="151">
        <f t="shared" si="36"/>
        <v>0</v>
      </c>
      <c r="Q189" s="151">
        <v>0</v>
      </c>
      <c r="R189" s="151">
        <f t="shared" si="37"/>
        <v>0</v>
      </c>
      <c r="S189" s="151">
        <v>0</v>
      </c>
      <c r="T189" s="152">
        <f t="shared" si="38"/>
        <v>0</v>
      </c>
      <c r="AR189" s="153" t="s">
        <v>172</v>
      </c>
      <c r="AT189" s="153" t="s">
        <v>168</v>
      </c>
      <c r="AU189" s="153" t="s">
        <v>82</v>
      </c>
      <c r="AY189" s="13" t="s">
        <v>166</v>
      </c>
      <c r="BE189" s="154">
        <f t="shared" si="39"/>
        <v>0</v>
      </c>
      <c r="BF189" s="154">
        <f t="shared" si="40"/>
        <v>0</v>
      </c>
      <c r="BG189" s="154">
        <f t="shared" si="41"/>
        <v>0</v>
      </c>
      <c r="BH189" s="154">
        <f t="shared" si="42"/>
        <v>0</v>
      </c>
      <c r="BI189" s="154">
        <f t="shared" si="43"/>
        <v>0</v>
      </c>
      <c r="BJ189" s="13" t="s">
        <v>82</v>
      </c>
      <c r="BK189" s="154">
        <f t="shared" si="44"/>
        <v>0</v>
      </c>
      <c r="BL189" s="13" t="s">
        <v>172</v>
      </c>
      <c r="BM189" s="153" t="s">
        <v>1141</v>
      </c>
    </row>
    <row r="190" spans="2:65" s="1" customFormat="1" ht="16.5" customHeight="1">
      <c r="B190" s="112"/>
      <c r="C190" s="142" t="s">
        <v>393</v>
      </c>
      <c r="D190" s="142" t="s">
        <v>168</v>
      </c>
      <c r="E190" s="143" t="s">
        <v>1142</v>
      </c>
      <c r="F190" s="144" t="s">
        <v>1143</v>
      </c>
      <c r="G190" s="145" t="s">
        <v>884</v>
      </c>
      <c r="H190" s="146">
        <v>1</v>
      </c>
      <c r="I190" s="147"/>
      <c r="J190" s="148">
        <f t="shared" si="35"/>
        <v>0</v>
      </c>
      <c r="K190" s="149"/>
      <c r="L190" s="28"/>
      <c r="M190" s="150" t="s">
        <v>1</v>
      </c>
      <c r="N190" s="111" t="s">
        <v>39</v>
      </c>
      <c r="P190" s="151">
        <f t="shared" si="36"/>
        <v>0</v>
      </c>
      <c r="Q190" s="151">
        <v>0</v>
      </c>
      <c r="R190" s="151">
        <f t="shared" si="37"/>
        <v>0</v>
      </c>
      <c r="S190" s="151">
        <v>0</v>
      </c>
      <c r="T190" s="152">
        <f t="shared" si="38"/>
        <v>0</v>
      </c>
      <c r="AR190" s="153" t="s">
        <v>172</v>
      </c>
      <c r="AT190" s="153" t="s">
        <v>168</v>
      </c>
      <c r="AU190" s="153" t="s">
        <v>82</v>
      </c>
      <c r="AY190" s="13" t="s">
        <v>166</v>
      </c>
      <c r="BE190" s="154">
        <f t="shared" si="39"/>
        <v>0</v>
      </c>
      <c r="BF190" s="154">
        <f t="shared" si="40"/>
        <v>0</v>
      </c>
      <c r="BG190" s="154">
        <f t="shared" si="41"/>
        <v>0</v>
      </c>
      <c r="BH190" s="154">
        <f t="shared" si="42"/>
        <v>0</v>
      </c>
      <c r="BI190" s="154">
        <f t="shared" si="43"/>
        <v>0</v>
      </c>
      <c r="BJ190" s="13" t="s">
        <v>82</v>
      </c>
      <c r="BK190" s="154">
        <f t="shared" si="44"/>
        <v>0</v>
      </c>
      <c r="BL190" s="13" t="s">
        <v>172</v>
      </c>
      <c r="BM190" s="153" t="s">
        <v>1144</v>
      </c>
    </row>
    <row r="191" spans="2:65" s="1" customFormat="1" ht="16.5" customHeight="1">
      <c r="B191" s="112"/>
      <c r="C191" s="142" t="s">
        <v>397</v>
      </c>
      <c r="D191" s="142" t="s">
        <v>168</v>
      </c>
      <c r="E191" s="143" t="s">
        <v>1145</v>
      </c>
      <c r="F191" s="144" t="s">
        <v>1146</v>
      </c>
      <c r="G191" s="145" t="s">
        <v>295</v>
      </c>
      <c r="H191" s="146">
        <v>300</v>
      </c>
      <c r="I191" s="147"/>
      <c r="J191" s="148">
        <f t="shared" si="35"/>
        <v>0</v>
      </c>
      <c r="K191" s="149"/>
      <c r="L191" s="28"/>
      <c r="M191" s="150" t="s">
        <v>1</v>
      </c>
      <c r="N191" s="111" t="s">
        <v>39</v>
      </c>
      <c r="P191" s="151">
        <f t="shared" si="36"/>
        <v>0</v>
      </c>
      <c r="Q191" s="151">
        <v>0</v>
      </c>
      <c r="R191" s="151">
        <f t="shared" si="37"/>
        <v>0</v>
      </c>
      <c r="S191" s="151">
        <v>0</v>
      </c>
      <c r="T191" s="152">
        <f t="shared" si="38"/>
        <v>0</v>
      </c>
      <c r="AR191" s="153" t="s">
        <v>172</v>
      </c>
      <c r="AT191" s="153" t="s">
        <v>168</v>
      </c>
      <c r="AU191" s="153" t="s">
        <v>82</v>
      </c>
      <c r="AY191" s="13" t="s">
        <v>166</v>
      </c>
      <c r="BE191" s="154">
        <f t="shared" si="39"/>
        <v>0</v>
      </c>
      <c r="BF191" s="154">
        <f t="shared" si="40"/>
        <v>0</v>
      </c>
      <c r="BG191" s="154">
        <f t="shared" si="41"/>
        <v>0</v>
      </c>
      <c r="BH191" s="154">
        <f t="shared" si="42"/>
        <v>0</v>
      </c>
      <c r="BI191" s="154">
        <f t="shared" si="43"/>
        <v>0</v>
      </c>
      <c r="BJ191" s="13" t="s">
        <v>82</v>
      </c>
      <c r="BK191" s="154">
        <f t="shared" si="44"/>
        <v>0</v>
      </c>
      <c r="BL191" s="13" t="s">
        <v>172</v>
      </c>
      <c r="BM191" s="153" t="s">
        <v>1147</v>
      </c>
    </row>
    <row r="192" spans="2:65" s="11" customFormat="1" ht="25.9" customHeight="1">
      <c r="B192" s="130"/>
      <c r="D192" s="131" t="s">
        <v>73</v>
      </c>
      <c r="E192" s="132" t="s">
        <v>1148</v>
      </c>
      <c r="F192" s="132" t="s">
        <v>1149</v>
      </c>
      <c r="I192" s="133"/>
      <c r="J192" s="134">
        <f>BK192</f>
        <v>0</v>
      </c>
      <c r="L192" s="130"/>
      <c r="M192" s="135"/>
      <c r="P192" s="136">
        <f>SUM(P193:P202)</f>
        <v>0</v>
      </c>
      <c r="R192" s="136">
        <f>SUM(R193:R202)</f>
        <v>0</v>
      </c>
      <c r="T192" s="137">
        <f>SUM(T193:T202)</f>
        <v>0</v>
      </c>
      <c r="AR192" s="131" t="s">
        <v>82</v>
      </c>
      <c r="AT192" s="138" t="s">
        <v>73</v>
      </c>
      <c r="AU192" s="138" t="s">
        <v>74</v>
      </c>
      <c r="AY192" s="131" t="s">
        <v>166</v>
      </c>
      <c r="BK192" s="139">
        <f>SUM(BK193:BK202)</f>
        <v>0</v>
      </c>
    </row>
    <row r="193" spans="2:65" s="1" customFormat="1" ht="16.5" customHeight="1">
      <c r="B193" s="112"/>
      <c r="C193" s="142" t="s">
        <v>403</v>
      </c>
      <c r="D193" s="142" t="s">
        <v>168</v>
      </c>
      <c r="E193" s="143" t="s">
        <v>1150</v>
      </c>
      <c r="F193" s="144" t="s">
        <v>1151</v>
      </c>
      <c r="G193" s="145" t="s">
        <v>884</v>
      </c>
      <c r="H193" s="146">
        <v>1</v>
      </c>
      <c r="I193" s="147"/>
      <c r="J193" s="148">
        <f t="shared" ref="J193:J202" si="45">ROUND(I193*H193,2)</f>
        <v>0</v>
      </c>
      <c r="K193" s="149"/>
      <c r="L193" s="28"/>
      <c r="M193" s="150" t="s">
        <v>1</v>
      </c>
      <c r="N193" s="111" t="s">
        <v>39</v>
      </c>
      <c r="P193" s="151">
        <f t="shared" ref="P193:P202" si="46">O193*H193</f>
        <v>0</v>
      </c>
      <c r="Q193" s="151">
        <v>0</v>
      </c>
      <c r="R193" s="151">
        <f t="shared" ref="R193:R202" si="47">Q193*H193</f>
        <v>0</v>
      </c>
      <c r="S193" s="151">
        <v>0</v>
      </c>
      <c r="T193" s="152">
        <f t="shared" ref="T193:T202" si="48">S193*H193</f>
        <v>0</v>
      </c>
      <c r="AR193" s="153" t="s">
        <v>172</v>
      </c>
      <c r="AT193" s="153" t="s">
        <v>168</v>
      </c>
      <c r="AU193" s="153" t="s">
        <v>82</v>
      </c>
      <c r="AY193" s="13" t="s">
        <v>166</v>
      </c>
      <c r="BE193" s="154">
        <f t="shared" ref="BE193:BE202" si="49">IF(N193="základní",J193,0)</f>
        <v>0</v>
      </c>
      <c r="BF193" s="154">
        <f t="shared" ref="BF193:BF202" si="50">IF(N193="snížená",J193,0)</f>
        <v>0</v>
      </c>
      <c r="BG193" s="154">
        <f t="shared" ref="BG193:BG202" si="51">IF(N193="zákl. přenesená",J193,0)</f>
        <v>0</v>
      </c>
      <c r="BH193" s="154">
        <f t="shared" ref="BH193:BH202" si="52">IF(N193="sníž. přenesená",J193,0)</f>
        <v>0</v>
      </c>
      <c r="BI193" s="154">
        <f t="shared" ref="BI193:BI202" si="53">IF(N193="nulová",J193,0)</f>
        <v>0</v>
      </c>
      <c r="BJ193" s="13" t="s">
        <v>82</v>
      </c>
      <c r="BK193" s="154">
        <f t="shared" ref="BK193:BK202" si="54">ROUND(I193*H193,2)</f>
        <v>0</v>
      </c>
      <c r="BL193" s="13" t="s">
        <v>172</v>
      </c>
      <c r="BM193" s="153" t="s">
        <v>1152</v>
      </c>
    </row>
    <row r="194" spans="2:65" s="1" customFormat="1" ht="16.5" customHeight="1">
      <c r="B194" s="112"/>
      <c r="C194" s="142" t="s">
        <v>409</v>
      </c>
      <c r="D194" s="142" t="s">
        <v>168</v>
      </c>
      <c r="E194" s="143" t="s">
        <v>1153</v>
      </c>
      <c r="F194" s="144" t="s">
        <v>1154</v>
      </c>
      <c r="G194" s="145" t="s">
        <v>295</v>
      </c>
      <c r="H194" s="146">
        <v>450</v>
      </c>
      <c r="I194" s="147"/>
      <c r="J194" s="148">
        <f t="shared" si="45"/>
        <v>0</v>
      </c>
      <c r="K194" s="149"/>
      <c r="L194" s="28"/>
      <c r="M194" s="150" t="s">
        <v>1</v>
      </c>
      <c r="N194" s="111" t="s">
        <v>39</v>
      </c>
      <c r="P194" s="151">
        <f t="shared" si="46"/>
        <v>0</v>
      </c>
      <c r="Q194" s="151">
        <v>0</v>
      </c>
      <c r="R194" s="151">
        <f t="shared" si="47"/>
        <v>0</v>
      </c>
      <c r="S194" s="151">
        <v>0</v>
      </c>
      <c r="T194" s="152">
        <f t="shared" si="48"/>
        <v>0</v>
      </c>
      <c r="AR194" s="153" t="s">
        <v>172</v>
      </c>
      <c r="AT194" s="153" t="s">
        <v>168</v>
      </c>
      <c r="AU194" s="153" t="s">
        <v>82</v>
      </c>
      <c r="AY194" s="13" t="s">
        <v>166</v>
      </c>
      <c r="BE194" s="154">
        <f t="shared" si="49"/>
        <v>0</v>
      </c>
      <c r="BF194" s="154">
        <f t="shared" si="50"/>
        <v>0</v>
      </c>
      <c r="BG194" s="154">
        <f t="shared" si="51"/>
        <v>0</v>
      </c>
      <c r="BH194" s="154">
        <f t="shared" si="52"/>
        <v>0</v>
      </c>
      <c r="BI194" s="154">
        <f t="shared" si="53"/>
        <v>0</v>
      </c>
      <c r="BJ194" s="13" t="s">
        <v>82</v>
      </c>
      <c r="BK194" s="154">
        <f t="shared" si="54"/>
        <v>0</v>
      </c>
      <c r="BL194" s="13" t="s">
        <v>172</v>
      </c>
      <c r="BM194" s="153" t="s">
        <v>1155</v>
      </c>
    </row>
    <row r="195" spans="2:65" s="1" customFormat="1" ht="16.5" customHeight="1">
      <c r="B195" s="112"/>
      <c r="C195" s="142" t="s">
        <v>415</v>
      </c>
      <c r="D195" s="142" t="s">
        <v>168</v>
      </c>
      <c r="E195" s="143" t="s">
        <v>1156</v>
      </c>
      <c r="F195" s="144" t="s">
        <v>1157</v>
      </c>
      <c r="G195" s="145" t="s">
        <v>884</v>
      </c>
      <c r="H195" s="146">
        <v>7</v>
      </c>
      <c r="I195" s="147"/>
      <c r="J195" s="148">
        <f t="shared" si="45"/>
        <v>0</v>
      </c>
      <c r="K195" s="149"/>
      <c r="L195" s="28"/>
      <c r="M195" s="150" t="s">
        <v>1</v>
      </c>
      <c r="N195" s="111" t="s">
        <v>39</v>
      </c>
      <c r="P195" s="151">
        <f t="shared" si="46"/>
        <v>0</v>
      </c>
      <c r="Q195" s="151">
        <v>0</v>
      </c>
      <c r="R195" s="151">
        <f t="shared" si="47"/>
        <v>0</v>
      </c>
      <c r="S195" s="151">
        <v>0</v>
      </c>
      <c r="T195" s="152">
        <f t="shared" si="48"/>
        <v>0</v>
      </c>
      <c r="AR195" s="153" t="s">
        <v>172</v>
      </c>
      <c r="AT195" s="153" t="s">
        <v>168</v>
      </c>
      <c r="AU195" s="153" t="s">
        <v>82</v>
      </c>
      <c r="AY195" s="13" t="s">
        <v>166</v>
      </c>
      <c r="BE195" s="154">
        <f t="shared" si="49"/>
        <v>0</v>
      </c>
      <c r="BF195" s="154">
        <f t="shared" si="50"/>
        <v>0</v>
      </c>
      <c r="BG195" s="154">
        <f t="shared" si="51"/>
        <v>0</v>
      </c>
      <c r="BH195" s="154">
        <f t="shared" si="52"/>
        <v>0</v>
      </c>
      <c r="BI195" s="154">
        <f t="shared" si="53"/>
        <v>0</v>
      </c>
      <c r="BJ195" s="13" t="s">
        <v>82</v>
      </c>
      <c r="BK195" s="154">
        <f t="shared" si="54"/>
        <v>0</v>
      </c>
      <c r="BL195" s="13" t="s">
        <v>172</v>
      </c>
      <c r="BM195" s="153" t="s">
        <v>1158</v>
      </c>
    </row>
    <row r="196" spans="2:65" s="1" customFormat="1" ht="16.5" customHeight="1">
      <c r="B196" s="112"/>
      <c r="C196" s="142" t="s">
        <v>419</v>
      </c>
      <c r="D196" s="142" t="s">
        <v>168</v>
      </c>
      <c r="E196" s="143" t="s">
        <v>1159</v>
      </c>
      <c r="F196" s="144" t="s">
        <v>1160</v>
      </c>
      <c r="G196" s="145" t="s">
        <v>884</v>
      </c>
      <c r="H196" s="146">
        <v>0</v>
      </c>
      <c r="I196" s="147"/>
      <c r="J196" s="148">
        <f t="shared" si="45"/>
        <v>0</v>
      </c>
      <c r="K196" s="149"/>
      <c r="L196" s="28"/>
      <c r="M196" s="150" t="s">
        <v>1</v>
      </c>
      <c r="N196" s="111" t="s">
        <v>39</v>
      </c>
      <c r="P196" s="151">
        <f t="shared" si="46"/>
        <v>0</v>
      </c>
      <c r="Q196" s="151">
        <v>0</v>
      </c>
      <c r="R196" s="151">
        <f t="shared" si="47"/>
        <v>0</v>
      </c>
      <c r="S196" s="151">
        <v>0</v>
      </c>
      <c r="T196" s="152">
        <f t="shared" si="48"/>
        <v>0</v>
      </c>
      <c r="AR196" s="153" t="s">
        <v>172</v>
      </c>
      <c r="AT196" s="153" t="s">
        <v>168</v>
      </c>
      <c r="AU196" s="153" t="s">
        <v>82</v>
      </c>
      <c r="AY196" s="13" t="s">
        <v>166</v>
      </c>
      <c r="BE196" s="154">
        <f t="shared" si="49"/>
        <v>0</v>
      </c>
      <c r="BF196" s="154">
        <f t="shared" si="50"/>
        <v>0</v>
      </c>
      <c r="BG196" s="154">
        <f t="shared" si="51"/>
        <v>0</v>
      </c>
      <c r="BH196" s="154">
        <f t="shared" si="52"/>
        <v>0</v>
      </c>
      <c r="BI196" s="154">
        <f t="shared" si="53"/>
        <v>0</v>
      </c>
      <c r="BJ196" s="13" t="s">
        <v>82</v>
      </c>
      <c r="BK196" s="154">
        <f t="shared" si="54"/>
        <v>0</v>
      </c>
      <c r="BL196" s="13" t="s">
        <v>172</v>
      </c>
      <c r="BM196" s="153" t="s">
        <v>1161</v>
      </c>
    </row>
    <row r="197" spans="2:65" s="1" customFormat="1" ht="16.5" customHeight="1">
      <c r="B197" s="112"/>
      <c r="C197" s="142" t="s">
        <v>423</v>
      </c>
      <c r="D197" s="142" t="s">
        <v>168</v>
      </c>
      <c r="E197" s="143" t="s">
        <v>1162</v>
      </c>
      <c r="F197" s="144" t="s">
        <v>1163</v>
      </c>
      <c r="G197" s="145" t="s">
        <v>884</v>
      </c>
      <c r="H197" s="146">
        <v>15</v>
      </c>
      <c r="I197" s="147"/>
      <c r="J197" s="148">
        <f t="shared" si="45"/>
        <v>0</v>
      </c>
      <c r="K197" s="149"/>
      <c r="L197" s="28"/>
      <c r="M197" s="150" t="s">
        <v>1</v>
      </c>
      <c r="N197" s="111" t="s">
        <v>39</v>
      </c>
      <c r="P197" s="151">
        <f t="shared" si="46"/>
        <v>0</v>
      </c>
      <c r="Q197" s="151">
        <v>0</v>
      </c>
      <c r="R197" s="151">
        <f t="shared" si="47"/>
        <v>0</v>
      </c>
      <c r="S197" s="151">
        <v>0</v>
      </c>
      <c r="T197" s="152">
        <f t="shared" si="48"/>
        <v>0</v>
      </c>
      <c r="AR197" s="153" t="s">
        <v>172</v>
      </c>
      <c r="AT197" s="153" t="s">
        <v>168</v>
      </c>
      <c r="AU197" s="153" t="s">
        <v>82</v>
      </c>
      <c r="AY197" s="13" t="s">
        <v>166</v>
      </c>
      <c r="BE197" s="154">
        <f t="shared" si="49"/>
        <v>0</v>
      </c>
      <c r="BF197" s="154">
        <f t="shared" si="50"/>
        <v>0</v>
      </c>
      <c r="BG197" s="154">
        <f t="shared" si="51"/>
        <v>0</v>
      </c>
      <c r="BH197" s="154">
        <f t="shared" si="52"/>
        <v>0</v>
      </c>
      <c r="BI197" s="154">
        <f t="shared" si="53"/>
        <v>0</v>
      </c>
      <c r="BJ197" s="13" t="s">
        <v>82</v>
      </c>
      <c r="BK197" s="154">
        <f t="shared" si="54"/>
        <v>0</v>
      </c>
      <c r="BL197" s="13" t="s">
        <v>172</v>
      </c>
      <c r="BM197" s="153" t="s">
        <v>1164</v>
      </c>
    </row>
    <row r="198" spans="2:65" s="1" customFormat="1" ht="16.5" customHeight="1">
      <c r="B198" s="112"/>
      <c r="C198" s="142" t="s">
        <v>427</v>
      </c>
      <c r="D198" s="142" t="s">
        <v>168</v>
      </c>
      <c r="E198" s="143" t="s">
        <v>1165</v>
      </c>
      <c r="F198" s="144" t="s">
        <v>1166</v>
      </c>
      <c r="G198" s="145" t="s">
        <v>884</v>
      </c>
      <c r="H198" s="146">
        <v>2</v>
      </c>
      <c r="I198" s="147"/>
      <c r="J198" s="148">
        <f t="shared" si="45"/>
        <v>0</v>
      </c>
      <c r="K198" s="149"/>
      <c r="L198" s="28"/>
      <c r="M198" s="150" t="s">
        <v>1</v>
      </c>
      <c r="N198" s="111" t="s">
        <v>39</v>
      </c>
      <c r="P198" s="151">
        <f t="shared" si="46"/>
        <v>0</v>
      </c>
      <c r="Q198" s="151">
        <v>0</v>
      </c>
      <c r="R198" s="151">
        <f t="shared" si="47"/>
        <v>0</v>
      </c>
      <c r="S198" s="151">
        <v>0</v>
      </c>
      <c r="T198" s="152">
        <f t="shared" si="48"/>
        <v>0</v>
      </c>
      <c r="AR198" s="153" t="s">
        <v>172</v>
      </c>
      <c r="AT198" s="153" t="s">
        <v>168</v>
      </c>
      <c r="AU198" s="153" t="s">
        <v>82</v>
      </c>
      <c r="AY198" s="13" t="s">
        <v>166</v>
      </c>
      <c r="BE198" s="154">
        <f t="shared" si="49"/>
        <v>0</v>
      </c>
      <c r="BF198" s="154">
        <f t="shared" si="50"/>
        <v>0</v>
      </c>
      <c r="BG198" s="154">
        <f t="shared" si="51"/>
        <v>0</v>
      </c>
      <c r="BH198" s="154">
        <f t="shared" si="52"/>
        <v>0</v>
      </c>
      <c r="BI198" s="154">
        <f t="shared" si="53"/>
        <v>0</v>
      </c>
      <c r="BJ198" s="13" t="s">
        <v>82</v>
      </c>
      <c r="BK198" s="154">
        <f t="shared" si="54"/>
        <v>0</v>
      </c>
      <c r="BL198" s="13" t="s">
        <v>172</v>
      </c>
      <c r="BM198" s="153" t="s">
        <v>1167</v>
      </c>
    </row>
    <row r="199" spans="2:65" s="1" customFormat="1" ht="16.5" customHeight="1">
      <c r="B199" s="112"/>
      <c r="C199" s="142" t="s">
        <v>431</v>
      </c>
      <c r="D199" s="142" t="s">
        <v>168</v>
      </c>
      <c r="E199" s="143" t="s">
        <v>1168</v>
      </c>
      <c r="F199" s="144" t="s">
        <v>1169</v>
      </c>
      <c r="G199" s="145" t="s">
        <v>884</v>
      </c>
      <c r="H199" s="146">
        <v>2</v>
      </c>
      <c r="I199" s="147"/>
      <c r="J199" s="148">
        <f t="shared" si="45"/>
        <v>0</v>
      </c>
      <c r="K199" s="149"/>
      <c r="L199" s="28"/>
      <c r="M199" s="150" t="s">
        <v>1</v>
      </c>
      <c r="N199" s="111" t="s">
        <v>39</v>
      </c>
      <c r="P199" s="151">
        <f t="shared" si="46"/>
        <v>0</v>
      </c>
      <c r="Q199" s="151">
        <v>0</v>
      </c>
      <c r="R199" s="151">
        <f t="shared" si="47"/>
        <v>0</v>
      </c>
      <c r="S199" s="151">
        <v>0</v>
      </c>
      <c r="T199" s="152">
        <f t="shared" si="48"/>
        <v>0</v>
      </c>
      <c r="AR199" s="153" t="s">
        <v>172</v>
      </c>
      <c r="AT199" s="153" t="s">
        <v>168</v>
      </c>
      <c r="AU199" s="153" t="s">
        <v>82</v>
      </c>
      <c r="AY199" s="13" t="s">
        <v>166</v>
      </c>
      <c r="BE199" s="154">
        <f t="shared" si="49"/>
        <v>0</v>
      </c>
      <c r="BF199" s="154">
        <f t="shared" si="50"/>
        <v>0</v>
      </c>
      <c r="BG199" s="154">
        <f t="shared" si="51"/>
        <v>0</v>
      </c>
      <c r="BH199" s="154">
        <f t="shared" si="52"/>
        <v>0</v>
      </c>
      <c r="BI199" s="154">
        <f t="shared" si="53"/>
        <v>0</v>
      </c>
      <c r="BJ199" s="13" t="s">
        <v>82</v>
      </c>
      <c r="BK199" s="154">
        <f t="shared" si="54"/>
        <v>0</v>
      </c>
      <c r="BL199" s="13" t="s">
        <v>172</v>
      </c>
      <c r="BM199" s="153" t="s">
        <v>1170</v>
      </c>
    </row>
    <row r="200" spans="2:65" s="1" customFormat="1" ht="24.2" customHeight="1">
      <c r="B200" s="112"/>
      <c r="C200" s="142" t="s">
        <v>435</v>
      </c>
      <c r="D200" s="142" t="s">
        <v>168</v>
      </c>
      <c r="E200" s="143" t="s">
        <v>1171</v>
      </c>
      <c r="F200" s="144" t="s">
        <v>1172</v>
      </c>
      <c r="G200" s="145" t="s">
        <v>884</v>
      </c>
      <c r="H200" s="146">
        <v>1</v>
      </c>
      <c r="I200" s="147"/>
      <c r="J200" s="148">
        <f t="shared" si="45"/>
        <v>0</v>
      </c>
      <c r="K200" s="149"/>
      <c r="L200" s="28"/>
      <c r="M200" s="150" t="s">
        <v>1</v>
      </c>
      <c r="N200" s="111" t="s">
        <v>39</v>
      </c>
      <c r="P200" s="151">
        <f t="shared" si="46"/>
        <v>0</v>
      </c>
      <c r="Q200" s="151">
        <v>0</v>
      </c>
      <c r="R200" s="151">
        <f t="shared" si="47"/>
        <v>0</v>
      </c>
      <c r="S200" s="151">
        <v>0</v>
      </c>
      <c r="T200" s="152">
        <f t="shared" si="48"/>
        <v>0</v>
      </c>
      <c r="AR200" s="153" t="s">
        <v>172</v>
      </c>
      <c r="AT200" s="153" t="s">
        <v>168</v>
      </c>
      <c r="AU200" s="153" t="s">
        <v>82</v>
      </c>
      <c r="AY200" s="13" t="s">
        <v>166</v>
      </c>
      <c r="BE200" s="154">
        <f t="shared" si="49"/>
        <v>0</v>
      </c>
      <c r="BF200" s="154">
        <f t="shared" si="50"/>
        <v>0</v>
      </c>
      <c r="BG200" s="154">
        <f t="shared" si="51"/>
        <v>0</v>
      </c>
      <c r="BH200" s="154">
        <f t="shared" si="52"/>
        <v>0</v>
      </c>
      <c r="BI200" s="154">
        <f t="shared" si="53"/>
        <v>0</v>
      </c>
      <c r="BJ200" s="13" t="s">
        <v>82</v>
      </c>
      <c r="BK200" s="154">
        <f t="shared" si="54"/>
        <v>0</v>
      </c>
      <c r="BL200" s="13" t="s">
        <v>172</v>
      </c>
      <c r="BM200" s="153" t="s">
        <v>1173</v>
      </c>
    </row>
    <row r="201" spans="2:65" s="1" customFormat="1" ht="16.5" customHeight="1">
      <c r="B201" s="112"/>
      <c r="C201" s="142" t="s">
        <v>439</v>
      </c>
      <c r="D201" s="142" t="s">
        <v>168</v>
      </c>
      <c r="E201" s="143" t="s">
        <v>1174</v>
      </c>
      <c r="F201" s="144" t="s">
        <v>1175</v>
      </c>
      <c r="G201" s="145" t="s">
        <v>295</v>
      </c>
      <c r="H201" s="146">
        <v>30</v>
      </c>
      <c r="I201" s="147"/>
      <c r="J201" s="148">
        <f t="shared" si="45"/>
        <v>0</v>
      </c>
      <c r="K201" s="149"/>
      <c r="L201" s="28"/>
      <c r="M201" s="150" t="s">
        <v>1</v>
      </c>
      <c r="N201" s="111" t="s">
        <v>39</v>
      </c>
      <c r="P201" s="151">
        <f t="shared" si="46"/>
        <v>0</v>
      </c>
      <c r="Q201" s="151">
        <v>0</v>
      </c>
      <c r="R201" s="151">
        <f t="shared" si="47"/>
        <v>0</v>
      </c>
      <c r="S201" s="151">
        <v>0</v>
      </c>
      <c r="T201" s="152">
        <f t="shared" si="48"/>
        <v>0</v>
      </c>
      <c r="AR201" s="153" t="s">
        <v>172</v>
      </c>
      <c r="AT201" s="153" t="s">
        <v>168</v>
      </c>
      <c r="AU201" s="153" t="s">
        <v>82</v>
      </c>
      <c r="AY201" s="13" t="s">
        <v>166</v>
      </c>
      <c r="BE201" s="154">
        <f t="shared" si="49"/>
        <v>0</v>
      </c>
      <c r="BF201" s="154">
        <f t="shared" si="50"/>
        <v>0</v>
      </c>
      <c r="BG201" s="154">
        <f t="shared" si="51"/>
        <v>0</v>
      </c>
      <c r="BH201" s="154">
        <f t="shared" si="52"/>
        <v>0</v>
      </c>
      <c r="BI201" s="154">
        <f t="shared" si="53"/>
        <v>0</v>
      </c>
      <c r="BJ201" s="13" t="s">
        <v>82</v>
      </c>
      <c r="BK201" s="154">
        <f t="shared" si="54"/>
        <v>0</v>
      </c>
      <c r="BL201" s="13" t="s">
        <v>172</v>
      </c>
      <c r="BM201" s="153" t="s">
        <v>1176</v>
      </c>
    </row>
    <row r="202" spans="2:65" s="1" customFormat="1" ht="16.5" customHeight="1">
      <c r="B202" s="112"/>
      <c r="C202" s="142" t="s">
        <v>443</v>
      </c>
      <c r="D202" s="142" t="s">
        <v>168</v>
      </c>
      <c r="E202" s="143" t="s">
        <v>1177</v>
      </c>
      <c r="F202" s="144" t="s">
        <v>1178</v>
      </c>
      <c r="G202" s="145" t="s">
        <v>295</v>
      </c>
      <c r="H202" s="146">
        <v>500</v>
      </c>
      <c r="I202" s="147"/>
      <c r="J202" s="148">
        <f t="shared" si="45"/>
        <v>0</v>
      </c>
      <c r="K202" s="149"/>
      <c r="L202" s="28"/>
      <c r="M202" s="150" t="s">
        <v>1</v>
      </c>
      <c r="N202" s="111" t="s">
        <v>39</v>
      </c>
      <c r="P202" s="151">
        <f t="shared" si="46"/>
        <v>0</v>
      </c>
      <c r="Q202" s="151">
        <v>0</v>
      </c>
      <c r="R202" s="151">
        <f t="shared" si="47"/>
        <v>0</v>
      </c>
      <c r="S202" s="151">
        <v>0</v>
      </c>
      <c r="T202" s="152">
        <f t="shared" si="48"/>
        <v>0</v>
      </c>
      <c r="AR202" s="153" t="s">
        <v>172</v>
      </c>
      <c r="AT202" s="153" t="s">
        <v>168</v>
      </c>
      <c r="AU202" s="153" t="s">
        <v>82</v>
      </c>
      <c r="AY202" s="13" t="s">
        <v>166</v>
      </c>
      <c r="BE202" s="154">
        <f t="shared" si="49"/>
        <v>0</v>
      </c>
      <c r="BF202" s="154">
        <f t="shared" si="50"/>
        <v>0</v>
      </c>
      <c r="BG202" s="154">
        <f t="shared" si="51"/>
        <v>0</v>
      </c>
      <c r="BH202" s="154">
        <f t="shared" si="52"/>
        <v>0</v>
      </c>
      <c r="BI202" s="154">
        <f t="shared" si="53"/>
        <v>0</v>
      </c>
      <c r="BJ202" s="13" t="s">
        <v>82</v>
      </c>
      <c r="BK202" s="154">
        <f t="shared" si="54"/>
        <v>0</v>
      </c>
      <c r="BL202" s="13" t="s">
        <v>172</v>
      </c>
      <c r="BM202" s="153" t="s">
        <v>1179</v>
      </c>
    </row>
    <row r="203" spans="2:65" s="11" customFormat="1" ht="25.9" customHeight="1">
      <c r="B203" s="130"/>
      <c r="D203" s="131" t="s">
        <v>73</v>
      </c>
      <c r="E203" s="132" t="s">
        <v>1180</v>
      </c>
      <c r="F203" s="132" t="s">
        <v>1181</v>
      </c>
      <c r="I203" s="133"/>
      <c r="J203" s="134">
        <f>BK203</f>
        <v>0</v>
      </c>
      <c r="L203" s="130"/>
      <c r="M203" s="135"/>
      <c r="P203" s="136">
        <f>SUM(P204:P210)</f>
        <v>0</v>
      </c>
      <c r="R203" s="136">
        <f>SUM(R204:R210)</f>
        <v>0</v>
      </c>
      <c r="T203" s="137">
        <f>SUM(T204:T210)</f>
        <v>0</v>
      </c>
      <c r="AR203" s="131" t="s">
        <v>82</v>
      </c>
      <c r="AT203" s="138" t="s">
        <v>73</v>
      </c>
      <c r="AU203" s="138" t="s">
        <v>74</v>
      </c>
      <c r="AY203" s="131" t="s">
        <v>166</v>
      </c>
      <c r="BK203" s="139">
        <f>SUM(BK204:BK210)</f>
        <v>0</v>
      </c>
    </row>
    <row r="204" spans="2:65" s="1" customFormat="1" ht="16.5" customHeight="1">
      <c r="B204" s="112"/>
      <c r="C204" s="142" t="s">
        <v>447</v>
      </c>
      <c r="D204" s="142" t="s">
        <v>168</v>
      </c>
      <c r="E204" s="143" t="s">
        <v>1182</v>
      </c>
      <c r="F204" s="144" t="s">
        <v>1183</v>
      </c>
      <c r="G204" s="145" t="s">
        <v>295</v>
      </c>
      <c r="H204" s="146">
        <v>80</v>
      </c>
      <c r="I204" s="147"/>
      <c r="J204" s="148">
        <f t="shared" ref="J204:J210" si="55">ROUND(I204*H204,2)</f>
        <v>0</v>
      </c>
      <c r="K204" s="149"/>
      <c r="L204" s="28"/>
      <c r="M204" s="150" t="s">
        <v>1</v>
      </c>
      <c r="N204" s="111" t="s">
        <v>39</v>
      </c>
      <c r="P204" s="151">
        <f t="shared" ref="P204:P210" si="56">O204*H204</f>
        <v>0</v>
      </c>
      <c r="Q204" s="151">
        <v>0</v>
      </c>
      <c r="R204" s="151">
        <f t="shared" ref="R204:R210" si="57">Q204*H204</f>
        <v>0</v>
      </c>
      <c r="S204" s="151">
        <v>0</v>
      </c>
      <c r="T204" s="152">
        <f t="shared" ref="T204:T210" si="58">S204*H204</f>
        <v>0</v>
      </c>
      <c r="AR204" s="153" t="s">
        <v>172</v>
      </c>
      <c r="AT204" s="153" t="s">
        <v>168</v>
      </c>
      <c r="AU204" s="153" t="s">
        <v>82</v>
      </c>
      <c r="AY204" s="13" t="s">
        <v>166</v>
      </c>
      <c r="BE204" s="154">
        <f t="shared" ref="BE204:BE210" si="59">IF(N204="základní",J204,0)</f>
        <v>0</v>
      </c>
      <c r="BF204" s="154">
        <f t="shared" ref="BF204:BF210" si="60">IF(N204="snížená",J204,0)</f>
        <v>0</v>
      </c>
      <c r="BG204" s="154">
        <f t="shared" ref="BG204:BG210" si="61">IF(N204="zákl. přenesená",J204,0)</f>
        <v>0</v>
      </c>
      <c r="BH204" s="154">
        <f t="shared" ref="BH204:BH210" si="62">IF(N204="sníž. přenesená",J204,0)</f>
        <v>0</v>
      </c>
      <c r="BI204" s="154">
        <f t="shared" ref="BI204:BI210" si="63">IF(N204="nulová",J204,0)</f>
        <v>0</v>
      </c>
      <c r="BJ204" s="13" t="s">
        <v>82</v>
      </c>
      <c r="BK204" s="154">
        <f t="shared" ref="BK204:BK210" si="64">ROUND(I204*H204,2)</f>
        <v>0</v>
      </c>
      <c r="BL204" s="13" t="s">
        <v>172</v>
      </c>
      <c r="BM204" s="153" t="s">
        <v>1184</v>
      </c>
    </row>
    <row r="205" spans="2:65" s="1" customFormat="1" ht="16.5" customHeight="1">
      <c r="B205" s="112"/>
      <c r="C205" s="142" t="s">
        <v>451</v>
      </c>
      <c r="D205" s="142" t="s">
        <v>168</v>
      </c>
      <c r="E205" s="143" t="s">
        <v>1185</v>
      </c>
      <c r="F205" s="144" t="s">
        <v>1186</v>
      </c>
      <c r="G205" s="145" t="s">
        <v>295</v>
      </c>
      <c r="H205" s="146">
        <v>0</v>
      </c>
      <c r="I205" s="147"/>
      <c r="J205" s="148">
        <f t="shared" si="55"/>
        <v>0</v>
      </c>
      <c r="K205" s="149"/>
      <c r="L205" s="28"/>
      <c r="M205" s="150" t="s">
        <v>1</v>
      </c>
      <c r="N205" s="111" t="s">
        <v>39</v>
      </c>
      <c r="P205" s="151">
        <f t="shared" si="56"/>
        <v>0</v>
      </c>
      <c r="Q205" s="151">
        <v>0</v>
      </c>
      <c r="R205" s="151">
        <f t="shared" si="57"/>
        <v>0</v>
      </c>
      <c r="S205" s="151">
        <v>0</v>
      </c>
      <c r="T205" s="152">
        <f t="shared" si="58"/>
        <v>0</v>
      </c>
      <c r="AR205" s="153" t="s">
        <v>172</v>
      </c>
      <c r="AT205" s="153" t="s">
        <v>168</v>
      </c>
      <c r="AU205" s="153" t="s">
        <v>82</v>
      </c>
      <c r="AY205" s="13" t="s">
        <v>166</v>
      </c>
      <c r="BE205" s="154">
        <f t="shared" si="59"/>
        <v>0</v>
      </c>
      <c r="BF205" s="154">
        <f t="shared" si="60"/>
        <v>0</v>
      </c>
      <c r="BG205" s="154">
        <f t="shared" si="61"/>
        <v>0</v>
      </c>
      <c r="BH205" s="154">
        <f t="shared" si="62"/>
        <v>0</v>
      </c>
      <c r="BI205" s="154">
        <f t="shared" si="63"/>
        <v>0</v>
      </c>
      <c r="BJ205" s="13" t="s">
        <v>82</v>
      </c>
      <c r="BK205" s="154">
        <f t="shared" si="64"/>
        <v>0</v>
      </c>
      <c r="BL205" s="13" t="s">
        <v>172</v>
      </c>
      <c r="BM205" s="153" t="s">
        <v>1187</v>
      </c>
    </row>
    <row r="206" spans="2:65" s="1" customFormat="1" ht="16.5" customHeight="1">
      <c r="B206" s="112"/>
      <c r="C206" s="142" t="s">
        <v>455</v>
      </c>
      <c r="D206" s="142" t="s">
        <v>168</v>
      </c>
      <c r="E206" s="143" t="s">
        <v>1188</v>
      </c>
      <c r="F206" s="144" t="s">
        <v>1189</v>
      </c>
      <c r="G206" s="145" t="s">
        <v>884</v>
      </c>
      <c r="H206" s="146">
        <v>0</v>
      </c>
      <c r="I206" s="147"/>
      <c r="J206" s="148">
        <f t="shared" si="55"/>
        <v>0</v>
      </c>
      <c r="K206" s="149"/>
      <c r="L206" s="28"/>
      <c r="M206" s="150" t="s">
        <v>1</v>
      </c>
      <c r="N206" s="111" t="s">
        <v>39</v>
      </c>
      <c r="P206" s="151">
        <f t="shared" si="56"/>
        <v>0</v>
      </c>
      <c r="Q206" s="151">
        <v>0</v>
      </c>
      <c r="R206" s="151">
        <f t="shared" si="57"/>
        <v>0</v>
      </c>
      <c r="S206" s="151">
        <v>0</v>
      </c>
      <c r="T206" s="152">
        <f t="shared" si="58"/>
        <v>0</v>
      </c>
      <c r="AR206" s="153" t="s">
        <v>172</v>
      </c>
      <c r="AT206" s="153" t="s">
        <v>168</v>
      </c>
      <c r="AU206" s="153" t="s">
        <v>82</v>
      </c>
      <c r="AY206" s="13" t="s">
        <v>166</v>
      </c>
      <c r="BE206" s="154">
        <f t="shared" si="59"/>
        <v>0</v>
      </c>
      <c r="BF206" s="154">
        <f t="shared" si="60"/>
        <v>0</v>
      </c>
      <c r="BG206" s="154">
        <f t="shared" si="61"/>
        <v>0</v>
      </c>
      <c r="BH206" s="154">
        <f t="shared" si="62"/>
        <v>0</v>
      </c>
      <c r="BI206" s="154">
        <f t="shared" si="63"/>
        <v>0</v>
      </c>
      <c r="BJ206" s="13" t="s">
        <v>82</v>
      </c>
      <c r="BK206" s="154">
        <f t="shared" si="64"/>
        <v>0</v>
      </c>
      <c r="BL206" s="13" t="s">
        <v>172</v>
      </c>
      <c r="BM206" s="153" t="s">
        <v>1190</v>
      </c>
    </row>
    <row r="207" spans="2:65" s="1" customFormat="1" ht="16.5" customHeight="1">
      <c r="B207" s="112"/>
      <c r="C207" s="142" t="s">
        <v>459</v>
      </c>
      <c r="D207" s="142" t="s">
        <v>168</v>
      </c>
      <c r="E207" s="143" t="s">
        <v>1191</v>
      </c>
      <c r="F207" s="144" t="s">
        <v>1192</v>
      </c>
      <c r="G207" s="145" t="s">
        <v>251</v>
      </c>
      <c r="H207" s="146">
        <v>1</v>
      </c>
      <c r="I207" s="147"/>
      <c r="J207" s="148">
        <f t="shared" si="55"/>
        <v>0</v>
      </c>
      <c r="K207" s="149"/>
      <c r="L207" s="28"/>
      <c r="M207" s="150" t="s">
        <v>1</v>
      </c>
      <c r="N207" s="111" t="s">
        <v>39</v>
      </c>
      <c r="P207" s="151">
        <f t="shared" si="56"/>
        <v>0</v>
      </c>
      <c r="Q207" s="151">
        <v>0</v>
      </c>
      <c r="R207" s="151">
        <f t="shared" si="57"/>
        <v>0</v>
      </c>
      <c r="S207" s="151">
        <v>0</v>
      </c>
      <c r="T207" s="152">
        <f t="shared" si="58"/>
        <v>0</v>
      </c>
      <c r="AR207" s="153" t="s">
        <v>172</v>
      </c>
      <c r="AT207" s="153" t="s">
        <v>168</v>
      </c>
      <c r="AU207" s="153" t="s">
        <v>82</v>
      </c>
      <c r="AY207" s="13" t="s">
        <v>166</v>
      </c>
      <c r="BE207" s="154">
        <f t="shared" si="59"/>
        <v>0</v>
      </c>
      <c r="BF207" s="154">
        <f t="shared" si="60"/>
        <v>0</v>
      </c>
      <c r="BG207" s="154">
        <f t="shared" si="61"/>
        <v>0</v>
      </c>
      <c r="BH207" s="154">
        <f t="shared" si="62"/>
        <v>0</v>
      </c>
      <c r="BI207" s="154">
        <f t="shared" si="63"/>
        <v>0</v>
      </c>
      <c r="BJ207" s="13" t="s">
        <v>82</v>
      </c>
      <c r="BK207" s="154">
        <f t="shared" si="64"/>
        <v>0</v>
      </c>
      <c r="BL207" s="13" t="s">
        <v>172</v>
      </c>
      <c r="BM207" s="153" t="s">
        <v>1193</v>
      </c>
    </row>
    <row r="208" spans="2:65" s="1" customFormat="1" ht="24.2" customHeight="1">
      <c r="B208" s="112"/>
      <c r="C208" s="142" t="s">
        <v>463</v>
      </c>
      <c r="D208" s="142" t="s">
        <v>168</v>
      </c>
      <c r="E208" s="143" t="s">
        <v>1194</v>
      </c>
      <c r="F208" s="144" t="s">
        <v>1195</v>
      </c>
      <c r="G208" s="145" t="s">
        <v>251</v>
      </c>
      <c r="H208" s="146">
        <v>1</v>
      </c>
      <c r="I208" s="147"/>
      <c r="J208" s="148">
        <f t="shared" si="55"/>
        <v>0</v>
      </c>
      <c r="K208" s="149"/>
      <c r="L208" s="28"/>
      <c r="M208" s="150" t="s">
        <v>1</v>
      </c>
      <c r="N208" s="111" t="s">
        <v>39</v>
      </c>
      <c r="P208" s="151">
        <f t="shared" si="56"/>
        <v>0</v>
      </c>
      <c r="Q208" s="151">
        <v>0</v>
      </c>
      <c r="R208" s="151">
        <f t="shared" si="57"/>
        <v>0</v>
      </c>
      <c r="S208" s="151">
        <v>0</v>
      </c>
      <c r="T208" s="152">
        <f t="shared" si="58"/>
        <v>0</v>
      </c>
      <c r="AR208" s="153" t="s">
        <v>172</v>
      </c>
      <c r="AT208" s="153" t="s">
        <v>168</v>
      </c>
      <c r="AU208" s="153" t="s">
        <v>82</v>
      </c>
      <c r="AY208" s="13" t="s">
        <v>166</v>
      </c>
      <c r="BE208" s="154">
        <f t="shared" si="59"/>
        <v>0</v>
      </c>
      <c r="BF208" s="154">
        <f t="shared" si="60"/>
        <v>0</v>
      </c>
      <c r="BG208" s="154">
        <f t="shared" si="61"/>
        <v>0</v>
      </c>
      <c r="BH208" s="154">
        <f t="shared" si="62"/>
        <v>0</v>
      </c>
      <c r="BI208" s="154">
        <f t="shared" si="63"/>
        <v>0</v>
      </c>
      <c r="BJ208" s="13" t="s">
        <v>82</v>
      </c>
      <c r="BK208" s="154">
        <f t="shared" si="64"/>
        <v>0</v>
      </c>
      <c r="BL208" s="13" t="s">
        <v>172</v>
      </c>
      <c r="BM208" s="153" t="s">
        <v>1196</v>
      </c>
    </row>
    <row r="209" spans="2:65" s="1" customFormat="1" ht="16.5" customHeight="1">
      <c r="B209" s="112"/>
      <c r="C209" s="142" t="s">
        <v>467</v>
      </c>
      <c r="D209" s="142" t="s">
        <v>168</v>
      </c>
      <c r="E209" s="143" t="s">
        <v>1197</v>
      </c>
      <c r="F209" s="144" t="s">
        <v>1198</v>
      </c>
      <c r="G209" s="145" t="s">
        <v>1199</v>
      </c>
      <c r="H209" s="146">
        <v>8</v>
      </c>
      <c r="I209" s="147"/>
      <c r="J209" s="148">
        <f t="shared" si="55"/>
        <v>0</v>
      </c>
      <c r="K209" s="149"/>
      <c r="L209" s="28"/>
      <c r="M209" s="150" t="s">
        <v>1</v>
      </c>
      <c r="N209" s="111" t="s">
        <v>39</v>
      </c>
      <c r="P209" s="151">
        <f t="shared" si="56"/>
        <v>0</v>
      </c>
      <c r="Q209" s="151">
        <v>0</v>
      </c>
      <c r="R209" s="151">
        <f t="shared" si="57"/>
        <v>0</v>
      </c>
      <c r="S209" s="151">
        <v>0</v>
      </c>
      <c r="T209" s="152">
        <f t="shared" si="58"/>
        <v>0</v>
      </c>
      <c r="AR209" s="153" t="s">
        <v>172</v>
      </c>
      <c r="AT209" s="153" t="s">
        <v>168</v>
      </c>
      <c r="AU209" s="153" t="s">
        <v>82</v>
      </c>
      <c r="AY209" s="13" t="s">
        <v>166</v>
      </c>
      <c r="BE209" s="154">
        <f t="shared" si="59"/>
        <v>0</v>
      </c>
      <c r="BF209" s="154">
        <f t="shared" si="60"/>
        <v>0</v>
      </c>
      <c r="BG209" s="154">
        <f t="shared" si="61"/>
        <v>0</v>
      </c>
      <c r="BH209" s="154">
        <f t="shared" si="62"/>
        <v>0</v>
      </c>
      <c r="BI209" s="154">
        <f t="shared" si="63"/>
        <v>0</v>
      </c>
      <c r="BJ209" s="13" t="s">
        <v>82</v>
      </c>
      <c r="BK209" s="154">
        <f t="shared" si="64"/>
        <v>0</v>
      </c>
      <c r="BL209" s="13" t="s">
        <v>172</v>
      </c>
      <c r="BM209" s="153" t="s">
        <v>1200</v>
      </c>
    </row>
    <row r="210" spans="2:65" s="1" customFormat="1" ht="16.5" customHeight="1">
      <c r="B210" s="112"/>
      <c r="C210" s="142" t="s">
        <v>471</v>
      </c>
      <c r="D210" s="142" t="s">
        <v>168</v>
      </c>
      <c r="E210" s="143" t="s">
        <v>1201</v>
      </c>
      <c r="F210" s="144" t="s">
        <v>1202</v>
      </c>
      <c r="G210" s="145" t="s">
        <v>251</v>
      </c>
      <c r="H210" s="146">
        <v>0</v>
      </c>
      <c r="I210" s="147"/>
      <c r="J210" s="148">
        <f t="shared" si="55"/>
        <v>0</v>
      </c>
      <c r="K210" s="149"/>
      <c r="L210" s="28"/>
      <c r="M210" s="150" t="s">
        <v>1</v>
      </c>
      <c r="N210" s="111" t="s">
        <v>39</v>
      </c>
      <c r="P210" s="151">
        <f t="shared" si="56"/>
        <v>0</v>
      </c>
      <c r="Q210" s="151">
        <v>0</v>
      </c>
      <c r="R210" s="151">
        <f t="shared" si="57"/>
        <v>0</v>
      </c>
      <c r="S210" s="151">
        <v>0</v>
      </c>
      <c r="T210" s="152">
        <f t="shared" si="58"/>
        <v>0</v>
      </c>
      <c r="AR210" s="153" t="s">
        <v>172</v>
      </c>
      <c r="AT210" s="153" t="s">
        <v>168</v>
      </c>
      <c r="AU210" s="153" t="s">
        <v>82</v>
      </c>
      <c r="AY210" s="13" t="s">
        <v>166</v>
      </c>
      <c r="BE210" s="154">
        <f t="shared" si="59"/>
        <v>0</v>
      </c>
      <c r="BF210" s="154">
        <f t="shared" si="60"/>
        <v>0</v>
      </c>
      <c r="BG210" s="154">
        <f t="shared" si="61"/>
        <v>0</v>
      </c>
      <c r="BH210" s="154">
        <f t="shared" si="62"/>
        <v>0</v>
      </c>
      <c r="BI210" s="154">
        <f t="shared" si="63"/>
        <v>0</v>
      </c>
      <c r="BJ210" s="13" t="s">
        <v>82</v>
      </c>
      <c r="BK210" s="154">
        <f t="shared" si="64"/>
        <v>0</v>
      </c>
      <c r="BL210" s="13" t="s">
        <v>172</v>
      </c>
      <c r="BM210" s="153" t="s">
        <v>1203</v>
      </c>
    </row>
    <row r="211" spans="2:65" s="11" customFormat="1" ht="25.9" customHeight="1">
      <c r="B211" s="130"/>
      <c r="D211" s="131" t="s">
        <v>73</v>
      </c>
      <c r="E211" s="132" t="s">
        <v>369</v>
      </c>
      <c r="F211" s="132" t="s">
        <v>370</v>
      </c>
      <c r="I211" s="133"/>
      <c r="J211" s="134">
        <f>BK211</f>
        <v>0</v>
      </c>
      <c r="L211" s="130"/>
      <c r="M211" s="135"/>
      <c r="P211" s="136">
        <f>P212</f>
        <v>0</v>
      </c>
      <c r="R211" s="136">
        <f>R212</f>
        <v>0</v>
      </c>
      <c r="T211" s="137">
        <f>T212</f>
        <v>0</v>
      </c>
      <c r="AR211" s="131" t="s">
        <v>84</v>
      </c>
      <c r="AT211" s="138" t="s">
        <v>73</v>
      </c>
      <c r="AU211" s="138" t="s">
        <v>74</v>
      </c>
      <c r="AY211" s="131" t="s">
        <v>166</v>
      </c>
      <c r="BK211" s="139">
        <f>BK212</f>
        <v>0</v>
      </c>
    </row>
    <row r="212" spans="2:65" s="11" customFormat="1" ht="22.9" customHeight="1">
      <c r="B212" s="130"/>
      <c r="D212" s="131" t="s">
        <v>73</v>
      </c>
      <c r="E212" s="140" t="s">
        <v>1204</v>
      </c>
      <c r="F212" s="140" t="s">
        <v>1205</v>
      </c>
      <c r="I212" s="133"/>
      <c r="J212" s="141">
        <f>BK212</f>
        <v>0</v>
      </c>
      <c r="L212" s="130"/>
      <c r="M212" s="135"/>
      <c r="P212" s="136">
        <f>P213</f>
        <v>0</v>
      </c>
      <c r="R212" s="136">
        <f>R213</f>
        <v>0</v>
      </c>
      <c r="T212" s="137">
        <f>T213</f>
        <v>0</v>
      </c>
      <c r="AR212" s="131" t="s">
        <v>84</v>
      </c>
      <c r="AT212" s="138" t="s">
        <v>73</v>
      </c>
      <c r="AU212" s="138" t="s">
        <v>82</v>
      </c>
      <c r="AY212" s="131" t="s">
        <v>166</v>
      </c>
      <c r="BK212" s="139">
        <f>BK213</f>
        <v>0</v>
      </c>
    </row>
    <row r="213" spans="2:65" s="1" customFormat="1" ht="16.5" customHeight="1">
      <c r="B213" s="112"/>
      <c r="C213" s="142" t="s">
        <v>475</v>
      </c>
      <c r="D213" s="142" t="s">
        <v>168</v>
      </c>
      <c r="E213" s="143" t="s">
        <v>1206</v>
      </c>
      <c r="F213" s="144" t="s">
        <v>1207</v>
      </c>
      <c r="G213" s="145" t="s">
        <v>251</v>
      </c>
      <c r="H213" s="146">
        <v>1</v>
      </c>
      <c r="I213" s="147"/>
      <c r="J213" s="148">
        <f>ROUND(I213*H213,2)</f>
        <v>0</v>
      </c>
      <c r="K213" s="149"/>
      <c r="L213" s="28"/>
      <c r="M213" s="167" t="s">
        <v>1</v>
      </c>
      <c r="N213" s="168" t="s">
        <v>39</v>
      </c>
      <c r="O213" s="169"/>
      <c r="P213" s="170">
        <f>O213*H213</f>
        <v>0</v>
      </c>
      <c r="Q213" s="170">
        <v>0</v>
      </c>
      <c r="R213" s="170">
        <f>Q213*H213</f>
        <v>0</v>
      </c>
      <c r="S213" s="170">
        <v>0</v>
      </c>
      <c r="T213" s="171">
        <f>S213*H213</f>
        <v>0</v>
      </c>
      <c r="AR213" s="153" t="s">
        <v>234</v>
      </c>
      <c r="AT213" s="153" t="s">
        <v>168</v>
      </c>
      <c r="AU213" s="153" t="s">
        <v>84</v>
      </c>
      <c r="AY213" s="13" t="s">
        <v>166</v>
      </c>
      <c r="BE213" s="154">
        <f>IF(N213="základní",J213,0)</f>
        <v>0</v>
      </c>
      <c r="BF213" s="154">
        <f>IF(N213="snížená",J213,0)</f>
        <v>0</v>
      </c>
      <c r="BG213" s="154">
        <f>IF(N213="zákl. přenesená",J213,0)</f>
        <v>0</v>
      </c>
      <c r="BH213" s="154">
        <f>IF(N213="sníž. přenesená",J213,0)</f>
        <v>0</v>
      </c>
      <c r="BI213" s="154">
        <f>IF(N213="nulová",J213,0)</f>
        <v>0</v>
      </c>
      <c r="BJ213" s="13" t="s">
        <v>82</v>
      </c>
      <c r="BK213" s="154">
        <f>ROUND(I213*H213,2)</f>
        <v>0</v>
      </c>
      <c r="BL213" s="13" t="s">
        <v>234</v>
      </c>
      <c r="BM213" s="153" t="s">
        <v>1208</v>
      </c>
    </row>
    <row r="214" spans="2:65" s="1" customFormat="1" ht="6.95" customHeight="1">
      <c r="B214" s="40"/>
      <c r="C214" s="41"/>
      <c r="D214" s="41"/>
      <c r="E214" s="41"/>
      <c r="F214" s="41"/>
      <c r="G214" s="41"/>
      <c r="H214" s="41"/>
      <c r="I214" s="41"/>
      <c r="J214" s="41"/>
      <c r="K214" s="41"/>
      <c r="L214" s="28"/>
    </row>
  </sheetData>
  <autoFilter ref="C135:K213" xr:uid="{00000000-0009-0000-0000-000004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1209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J102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ROUND((SUM(BE102:BE109) + SUM(BE129:BE147)),  2)</f>
        <v>0</v>
      </c>
      <c r="I35" s="90">
        <v>0.21</v>
      </c>
      <c r="J35" s="89">
        <f>ROUND(((SUM(BE102:BE109) + SUM(BE129:BE147))*I35),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ROUND((SUM(BF102:BF109) + SUM(BF129:BF147)),  2)</f>
        <v>0</v>
      </c>
      <c r="I36" s="90">
        <v>0.12</v>
      </c>
      <c r="J36" s="89">
        <f>ROUND(((SUM(BF102:BF109) + SUM(BF129:BF147))*I36),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ROUND((SUM(BG102:BG109) + SUM(BG129:BG147)),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ROUND((SUM(BH102:BH109) + SUM(BH129:BH147)),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ROUND((SUM(BI102:BI109) + SUM(BI129:BI147)),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05 - Stomatologie- technologie sání a stl. vzduch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J129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128</v>
      </c>
      <c r="E97" s="104"/>
      <c r="F97" s="104"/>
      <c r="G97" s="104"/>
      <c r="H97" s="104"/>
      <c r="I97" s="104"/>
      <c r="J97" s="105">
        <f>J130</f>
        <v>0</v>
      </c>
      <c r="L97" s="102"/>
    </row>
    <row r="98" spans="2:65" s="9" customFormat="1" ht="19.899999999999999" customHeight="1">
      <c r="B98" s="106"/>
      <c r="D98" s="107" t="s">
        <v>759</v>
      </c>
      <c r="E98" s="108"/>
      <c r="F98" s="108"/>
      <c r="G98" s="108"/>
      <c r="H98" s="108"/>
      <c r="I98" s="108"/>
      <c r="J98" s="109">
        <f>J131</f>
        <v>0</v>
      </c>
      <c r="L98" s="106"/>
    </row>
    <row r="99" spans="2:65" s="9" customFormat="1" ht="19.899999999999999" customHeight="1">
      <c r="B99" s="106"/>
      <c r="D99" s="107" t="s">
        <v>130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65" s="1" customFormat="1" ht="21.75" customHeight="1">
      <c r="B100" s="28"/>
      <c r="L100" s="28"/>
    </row>
    <row r="101" spans="2:65" s="1" customFormat="1" ht="6.95" customHeight="1">
      <c r="B101" s="28"/>
      <c r="L101" s="28"/>
    </row>
    <row r="102" spans="2:65" s="1" customFormat="1" ht="29.25" customHeight="1">
      <c r="B102" s="28"/>
      <c r="C102" s="101" t="s">
        <v>141</v>
      </c>
      <c r="J102" s="110">
        <f>ROUND(J103 + J104 + J105 + J106 + J107 + J108,2)</f>
        <v>0</v>
      </c>
      <c r="L102" s="28"/>
      <c r="N102" s="111" t="s">
        <v>38</v>
      </c>
    </row>
    <row r="103" spans="2:65" s="1" customFormat="1" ht="18" customHeight="1">
      <c r="B103" s="112"/>
      <c r="C103" s="113"/>
      <c r="D103" s="215" t="s">
        <v>142</v>
      </c>
      <c r="E103" s="216"/>
      <c r="F103" s="216"/>
      <c r="G103" s="113"/>
      <c r="H103" s="113"/>
      <c r="I103" s="113"/>
      <c r="J103" s="115">
        <v>0</v>
      </c>
      <c r="K103" s="113"/>
      <c r="L103" s="112"/>
      <c r="M103" s="113"/>
      <c r="N103" s="116" t="s">
        <v>39</v>
      </c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7" t="s">
        <v>143</v>
      </c>
      <c r="AZ103" s="113"/>
      <c r="BA103" s="113"/>
      <c r="BB103" s="113"/>
      <c r="BC103" s="113"/>
      <c r="BD103" s="113"/>
      <c r="BE103" s="118">
        <f t="shared" ref="BE103:BE108" si="0">IF(N103="základní",J103,0)</f>
        <v>0</v>
      </c>
      <c r="BF103" s="118">
        <f t="shared" ref="BF103:BF108" si="1">IF(N103="snížená",J103,0)</f>
        <v>0</v>
      </c>
      <c r="BG103" s="118">
        <f t="shared" ref="BG103:BG108" si="2">IF(N103="zákl. přenesená",J103,0)</f>
        <v>0</v>
      </c>
      <c r="BH103" s="118">
        <f t="shared" ref="BH103:BH108" si="3">IF(N103="sníž. přenesená",J103,0)</f>
        <v>0</v>
      </c>
      <c r="BI103" s="118">
        <f t="shared" ref="BI103:BI108" si="4">IF(N103="nulová",J103,0)</f>
        <v>0</v>
      </c>
      <c r="BJ103" s="117" t="s">
        <v>82</v>
      </c>
      <c r="BK103" s="113"/>
      <c r="BL103" s="113"/>
      <c r="BM103" s="113"/>
    </row>
    <row r="104" spans="2:65" s="1" customFormat="1" ht="18" customHeight="1">
      <c r="B104" s="112"/>
      <c r="C104" s="113"/>
      <c r="D104" s="215" t="s">
        <v>144</v>
      </c>
      <c r="E104" s="216"/>
      <c r="F104" s="216"/>
      <c r="G104" s="113"/>
      <c r="H104" s="113"/>
      <c r="I104" s="113"/>
      <c r="J104" s="115">
        <v>0</v>
      </c>
      <c r="K104" s="113"/>
      <c r="L104" s="112"/>
      <c r="M104" s="113"/>
      <c r="N104" s="116" t="s">
        <v>39</v>
      </c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7" t="s">
        <v>143</v>
      </c>
      <c r="AZ104" s="113"/>
      <c r="BA104" s="113"/>
      <c r="BB104" s="113"/>
      <c r="BC104" s="113"/>
      <c r="BD104" s="113"/>
      <c r="BE104" s="118">
        <f t="shared" si="0"/>
        <v>0</v>
      </c>
      <c r="BF104" s="118">
        <f t="shared" si="1"/>
        <v>0</v>
      </c>
      <c r="BG104" s="118">
        <f t="shared" si="2"/>
        <v>0</v>
      </c>
      <c r="BH104" s="118">
        <f t="shared" si="3"/>
        <v>0</v>
      </c>
      <c r="BI104" s="118">
        <f t="shared" si="4"/>
        <v>0</v>
      </c>
      <c r="BJ104" s="117" t="s">
        <v>82</v>
      </c>
      <c r="BK104" s="113"/>
      <c r="BL104" s="113"/>
      <c r="BM104" s="113"/>
    </row>
    <row r="105" spans="2:65" s="1" customFormat="1" ht="18" customHeight="1">
      <c r="B105" s="112"/>
      <c r="C105" s="113"/>
      <c r="D105" s="215" t="s">
        <v>145</v>
      </c>
      <c r="E105" s="216"/>
      <c r="F105" s="216"/>
      <c r="G105" s="113"/>
      <c r="H105" s="113"/>
      <c r="I105" s="113"/>
      <c r="J105" s="115">
        <v>0</v>
      </c>
      <c r="K105" s="113"/>
      <c r="L105" s="112"/>
      <c r="M105" s="113"/>
      <c r="N105" s="116" t="s">
        <v>39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7" t="s">
        <v>143</v>
      </c>
      <c r="AZ105" s="113"/>
      <c r="BA105" s="113"/>
      <c r="BB105" s="113"/>
      <c r="BC105" s="113"/>
      <c r="BD105" s="113"/>
      <c r="BE105" s="118">
        <f t="shared" si="0"/>
        <v>0</v>
      </c>
      <c r="BF105" s="118">
        <f t="shared" si="1"/>
        <v>0</v>
      </c>
      <c r="BG105" s="118">
        <f t="shared" si="2"/>
        <v>0</v>
      </c>
      <c r="BH105" s="118">
        <f t="shared" si="3"/>
        <v>0</v>
      </c>
      <c r="BI105" s="118">
        <f t="shared" si="4"/>
        <v>0</v>
      </c>
      <c r="BJ105" s="117" t="s">
        <v>82</v>
      </c>
      <c r="BK105" s="113"/>
      <c r="BL105" s="113"/>
      <c r="BM105" s="113"/>
    </row>
    <row r="106" spans="2:65" s="1" customFormat="1" ht="18" customHeight="1">
      <c r="B106" s="112"/>
      <c r="C106" s="113"/>
      <c r="D106" s="215" t="s">
        <v>146</v>
      </c>
      <c r="E106" s="216"/>
      <c r="F106" s="216"/>
      <c r="G106" s="113"/>
      <c r="H106" s="113"/>
      <c r="I106" s="113"/>
      <c r="J106" s="115">
        <v>0</v>
      </c>
      <c r="K106" s="113"/>
      <c r="L106" s="112"/>
      <c r="M106" s="113"/>
      <c r="N106" s="116" t="s">
        <v>39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7" t="s">
        <v>143</v>
      </c>
      <c r="AZ106" s="113"/>
      <c r="BA106" s="113"/>
      <c r="BB106" s="113"/>
      <c r="BC106" s="113"/>
      <c r="BD106" s="113"/>
      <c r="BE106" s="118">
        <f t="shared" si="0"/>
        <v>0</v>
      </c>
      <c r="BF106" s="118">
        <f t="shared" si="1"/>
        <v>0</v>
      </c>
      <c r="BG106" s="118">
        <f t="shared" si="2"/>
        <v>0</v>
      </c>
      <c r="BH106" s="118">
        <f t="shared" si="3"/>
        <v>0</v>
      </c>
      <c r="BI106" s="118">
        <f t="shared" si="4"/>
        <v>0</v>
      </c>
      <c r="BJ106" s="117" t="s">
        <v>82</v>
      </c>
      <c r="BK106" s="113"/>
      <c r="BL106" s="113"/>
      <c r="BM106" s="113"/>
    </row>
    <row r="107" spans="2:65" s="1" customFormat="1" ht="18" customHeight="1">
      <c r="B107" s="112"/>
      <c r="C107" s="113"/>
      <c r="D107" s="215" t="s">
        <v>147</v>
      </c>
      <c r="E107" s="216"/>
      <c r="F107" s="216"/>
      <c r="G107" s="113"/>
      <c r="H107" s="113"/>
      <c r="I107" s="113"/>
      <c r="J107" s="115">
        <v>0</v>
      </c>
      <c r="K107" s="113"/>
      <c r="L107" s="112"/>
      <c r="M107" s="113"/>
      <c r="N107" s="116" t="s">
        <v>39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7" t="s">
        <v>143</v>
      </c>
      <c r="AZ107" s="113"/>
      <c r="BA107" s="113"/>
      <c r="BB107" s="113"/>
      <c r="BC107" s="113"/>
      <c r="BD107" s="113"/>
      <c r="BE107" s="118">
        <f t="shared" si="0"/>
        <v>0</v>
      </c>
      <c r="BF107" s="118">
        <f t="shared" si="1"/>
        <v>0</v>
      </c>
      <c r="BG107" s="118">
        <f t="shared" si="2"/>
        <v>0</v>
      </c>
      <c r="BH107" s="118">
        <f t="shared" si="3"/>
        <v>0</v>
      </c>
      <c r="BI107" s="118">
        <f t="shared" si="4"/>
        <v>0</v>
      </c>
      <c r="BJ107" s="117" t="s">
        <v>82</v>
      </c>
      <c r="BK107" s="113"/>
      <c r="BL107" s="113"/>
      <c r="BM107" s="113"/>
    </row>
    <row r="108" spans="2:65" s="1" customFormat="1" ht="18" customHeight="1">
      <c r="B108" s="112"/>
      <c r="C108" s="113"/>
      <c r="D108" s="114" t="s">
        <v>148</v>
      </c>
      <c r="E108" s="113"/>
      <c r="F108" s="113"/>
      <c r="G108" s="113"/>
      <c r="H108" s="113"/>
      <c r="I108" s="113"/>
      <c r="J108" s="115">
        <f>ROUND(J30*T108,2)</f>
        <v>0</v>
      </c>
      <c r="K108" s="113"/>
      <c r="L108" s="112"/>
      <c r="M108" s="113"/>
      <c r="N108" s="116" t="s">
        <v>39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7" t="s">
        <v>149</v>
      </c>
      <c r="AZ108" s="113"/>
      <c r="BA108" s="113"/>
      <c r="BB108" s="113"/>
      <c r="BC108" s="113"/>
      <c r="BD108" s="113"/>
      <c r="BE108" s="118">
        <f t="shared" si="0"/>
        <v>0</v>
      </c>
      <c r="BF108" s="118">
        <f t="shared" si="1"/>
        <v>0</v>
      </c>
      <c r="BG108" s="118">
        <f t="shared" si="2"/>
        <v>0</v>
      </c>
      <c r="BH108" s="118">
        <f t="shared" si="3"/>
        <v>0</v>
      </c>
      <c r="BI108" s="118">
        <f t="shared" si="4"/>
        <v>0</v>
      </c>
      <c r="BJ108" s="117" t="s">
        <v>82</v>
      </c>
      <c r="BK108" s="113"/>
      <c r="BL108" s="113"/>
      <c r="BM108" s="113"/>
    </row>
    <row r="109" spans="2:65" s="1" customFormat="1" ht="11.25">
      <c r="B109" s="28"/>
      <c r="L109" s="28"/>
    </row>
    <row r="110" spans="2:65" s="1" customFormat="1" ht="29.25" customHeight="1">
      <c r="B110" s="28"/>
      <c r="C110" s="119" t="s">
        <v>150</v>
      </c>
      <c r="D110" s="91"/>
      <c r="E110" s="91"/>
      <c r="F110" s="91"/>
      <c r="G110" s="91"/>
      <c r="H110" s="91"/>
      <c r="I110" s="91"/>
      <c r="J110" s="120">
        <f>ROUND(J96+J102,2)</f>
        <v>0</v>
      </c>
      <c r="K110" s="91"/>
      <c r="L110" s="28"/>
    </row>
    <row r="111" spans="2:65" s="1" customFormat="1" ht="6.9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8"/>
    </row>
    <row r="115" spans="2:20" s="1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8"/>
    </row>
    <row r="116" spans="2:20" s="1" customFormat="1" ht="24.95" customHeight="1">
      <c r="B116" s="28"/>
      <c r="C116" s="17" t="s">
        <v>151</v>
      </c>
      <c r="L116" s="28"/>
    </row>
    <row r="117" spans="2:20" s="1" customFormat="1" ht="6.95" customHeight="1">
      <c r="B117" s="28"/>
      <c r="L117" s="28"/>
    </row>
    <row r="118" spans="2:20" s="1" customFormat="1" ht="12" customHeight="1">
      <c r="B118" s="28"/>
      <c r="C118" s="23" t="s">
        <v>16</v>
      </c>
      <c r="L118" s="28"/>
    </row>
    <row r="119" spans="2:20" s="1" customFormat="1" ht="16.5" customHeight="1">
      <c r="B119" s="28"/>
      <c r="E119" s="211" t="str">
        <f>E7</f>
        <v>STOMATOLOGIE A ORDINACE V OBJEKTU KD HULÍN</v>
      </c>
      <c r="F119" s="212"/>
      <c r="G119" s="212"/>
      <c r="H119" s="212"/>
      <c r="L119" s="28"/>
    </row>
    <row r="120" spans="2:20" s="1" customFormat="1" ht="12" customHeight="1">
      <c r="B120" s="28"/>
      <c r="C120" s="23" t="s">
        <v>110</v>
      </c>
      <c r="L120" s="28"/>
    </row>
    <row r="121" spans="2:20" s="1" customFormat="1" ht="16.5" customHeight="1">
      <c r="B121" s="28"/>
      <c r="E121" s="172" t="str">
        <f>E9</f>
        <v>05 - Stomatologie- technologie sání a stl. vzduch</v>
      </c>
      <c r="F121" s="213"/>
      <c r="G121" s="213"/>
      <c r="H121" s="213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20</v>
      </c>
      <c r="F123" s="21" t="str">
        <f>F12</f>
        <v>HULÍN</v>
      </c>
      <c r="I123" s="23" t="s">
        <v>22</v>
      </c>
      <c r="J123" s="48" t="str">
        <f>IF(J12="","",J12)</f>
        <v>12. 3. 2025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3" t="s">
        <v>24</v>
      </c>
      <c r="F125" s="21" t="str">
        <f>E15</f>
        <v xml:space="preserve"> </v>
      </c>
      <c r="I125" s="23" t="s">
        <v>30</v>
      </c>
      <c r="J125" s="26" t="str">
        <f>E21</f>
        <v xml:space="preserve"> </v>
      </c>
      <c r="L125" s="28"/>
    </row>
    <row r="126" spans="2:20" s="1" customFormat="1" ht="15.2" customHeight="1">
      <c r="B126" s="28"/>
      <c r="C126" s="23" t="s">
        <v>28</v>
      </c>
      <c r="F126" s="21" t="str">
        <f>IF(E18="","",E18)</f>
        <v>Vyplň údaj</v>
      </c>
      <c r="I126" s="23" t="s">
        <v>32</v>
      </c>
      <c r="J126" s="26" t="str">
        <f>E24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21"/>
      <c r="C128" s="122" t="s">
        <v>152</v>
      </c>
      <c r="D128" s="123" t="s">
        <v>59</v>
      </c>
      <c r="E128" s="123" t="s">
        <v>55</v>
      </c>
      <c r="F128" s="123" t="s">
        <v>56</v>
      </c>
      <c r="G128" s="123" t="s">
        <v>153</v>
      </c>
      <c r="H128" s="123" t="s">
        <v>154</v>
      </c>
      <c r="I128" s="123" t="s">
        <v>155</v>
      </c>
      <c r="J128" s="124" t="s">
        <v>116</v>
      </c>
      <c r="K128" s="125" t="s">
        <v>156</v>
      </c>
      <c r="L128" s="121"/>
      <c r="M128" s="55" t="s">
        <v>1</v>
      </c>
      <c r="N128" s="56" t="s">
        <v>38</v>
      </c>
      <c r="O128" s="56" t="s">
        <v>157</v>
      </c>
      <c r="P128" s="56" t="s">
        <v>158</v>
      </c>
      <c r="Q128" s="56" t="s">
        <v>159</v>
      </c>
      <c r="R128" s="56" t="s">
        <v>160</v>
      </c>
      <c r="S128" s="56" t="s">
        <v>161</v>
      </c>
      <c r="T128" s="57" t="s">
        <v>162</v>
      </c>
    </row>
    <row r="129" spans="2:65" s="1" customFormat="1" ht="22.9" customHeight="1">
      <c r="B129" s="28"/>
      <c r="C129" s="60" t="s">
        <v>163</v>
      </c>
      <c r="J129" s="126">
        <f>BK129</f>
        <v>0</v>
      </c>
      <c r="L129" s="28"/>
      <c r="M129" s="58"/>
      <c r="N129" s="49"/>
      <c r="O129" s="49"/>
      <c r="P129" s="127">
        <f>P130</f>
        <v>0</v>
      </c>
      <c r="Q129" s="49"/>
      <c r="R129" s="127">
        <f>R130</f>
        <v>2.6051279999999996E-2</v>
      </c>
      <c r="S129" s="49"/>
      <c r="T129" s="128">
        <f>T130</f>
        <v>0</v>
      </c>
      <c r="AT129" s="13" t="s">
        <v>73</v>
      </c>
      <c r="AU129" s="13" t="s">
        <v>118</v>
      </c>
      <c r="BK129" s="129">
        <f>BK130</f>
        <v>0</v>
      </c>
    </row>
    <row r="130" spans="2:65" s="11" customFormat="1" ht="25.9" customHeight="1">
      <c r="B130" s="130"/>
      <c r="D130" s="131" t="s">
        <v>73</v>
      </c>
      <c r="E130" s="132" t="s">
        <v>369</v>
      </c>
      <c r="F130" s="132" t="s">
        <v>370</v>
      </c>
      <c r="I130" s="133"/>
      <c r="J130" s="134">
        <f>BK130</f>
        <v>0</v>
      </c>
      <c r="L130" s="130"/>
      <c r="M130" s="135"/>
      <c r="P130" s="136">
        <f>P131+P140</f>
        <v>0</v>
      </c>
      <c r="R130" s="136">
        <f>R131+R140</f>
        <v>2.6051279999999996E-2</v>
      </c>
      <c r="T130" s="137">
        <f>T131+T140</f>
        <v>0</v>
      </c>
      <c r="AR130" s="131" t="s">
        <v>84</v>
      </c>
      <c r="AT130" s="138" t="s">
        <v>73</v>
      </c>
      <c r="AU130" s="138" t="s">
        <v>74</v>
      </c>
      <c r="AY130" s="131" t="s">
        <v>166</v>
      </c>
      <c r="BK130" s="139">
        <f>BK131+BK140</f>
        <v>0</v>
      </c>
    </row>
    <row r="131" spans="2:65" s="11" customFormat="1" ht="22.9" customHeight="1">
      <c r="B131" s="130"/>
      <c r="D131" s="131" t="s">
        <v>73</v>
      </c>
      <c r="E131" s="140" t="s">
        <v>761</v>
      </c>
      <c r="F131" s="140" t="s">
        <v>762</v>
      </c>
      <c r="I131" s="133"/>
      <c r="J131" s="141">
        <f>BK131</f>
        <v>0</v>
      </c>
      <c r="L131" s="130"/>
      <c r="M131" s="135"/>
      <c r="P131" s="136">
        <f>SUM(P132:P139)</f>
        <v>0</v>
      </c>
      <c r="R131" s="136">
        <f>SUM(R132:R139)</f>
        <v>1.0032999999999999E-2</v>
      </c>
      <c r="T131" s="137">
        <f>SUM(T132:T139)</f>
        <v>0</v>
      </c>
      <c r="AR131" s="131" t="s">
        <v>84</v>
      </c>
      <c r="AT131" s="138" t="s">
        <v>73</v>
      </c>
      <c r="AU131" s="138" t="s">
        <v>82</v>
      </c>
      <c r="AY131" s="131" t="s">
        <v>166</v>
      </c>
      <c r="BK131" s="139">
        <f>SUM(BK132:BK139)</f>
        <v>0</v>
      </c>
    </row>
    <row r="132" spans="2:65" s="1" customFormat="1" ht="16.5" customHeight="1">
      <c r="B132" s="112"/>
      <c r="C132" s="142" t="s">
        <v>82</v>
      </c>
      <c r="D132" s="142" t="s">
        <v>168</v>
      </c>
      <c r="E132" s="143" t="s">
        <v>1210</v>
      </c>
      <c r="F132" s="144" t="s">
        <v>1211</v>
      </c>
      <c r="G132" s="145" t="s">
        <v>295</v>
      </c>
      <c r="H132" s="146">
        <v>15</v>
      </c>
      <c r="I132" s="147"/>
      <c r="J132" s="148">
        <f t="shared" ref="J132:J139" si="5">ROUND(I132*H132,2)</f>
        <v>0</v>
      </c>
      <c r="K132" s="149"/>
      <c r="L132" s="28"/>
      <c r="M132" s="150" t="s">
        <v>1</v>
      </c>
      <c r="N132" s="111" t="s">
        <v>39</v>
      </c>
      <c r="P132" s="151">
        <f t="shared" ref="P132:P139" si="6">O132*H132</f>
        <v>0</v>
      </c>
      <c r="Q132" s="151">
        <v>4.4000000000000002E-4</v>
      </c>
      <c r="R132" s="151">
        <f t="shared" ref="R132:R139" si="7">Q132*H132</f>
        <v>6.6E-3</v>
      </c>
      <c r="S132" s="151">
        <v>0</v>
      </c>
      <c r="T132" s="152">
        <f t="shared" ref="T132:T139" si="8">S132*H132</f>
        <v>0</v>
      </c>
      <c r="AR132" s="153" t="s">
        <v>234</v>
      </c>
      <c r="AT132" s="153" t="s">
        <v>168</v>
      </c>
      <c r="AU132" s="153" t="s">
        <v>84</v>
      </c>
      <c r="AY132" s="13" t="s">
        <v>166</v>
      </c>
      <c r="BE132" s="154">
        <f t="shared" ref="BE132:BE139" si="9">IF(N132="základní",J132,0)</f>
        <v>0</v>
      </c>
      <c r="BF132" s="154">
        <f t="shared" ref="BF132:BF139" si="10">IF(N132="snížená",J132,0)</f>
        <v>0</v>
      </c>
      <c r="BG132" s="154">
        <f t="shared" ref="BG132:BG139" si="11">IF(N132="zákl. přenesená",J132,0)</f>
        <v>0</v>
      </c>
      <c r="BH132" s="154">
        <f t="shared" ref="BH132:BH139" si="12">IF(N132="sníž. přenesená",J132,0)</f>
        <v>0</v>
      </c>
      <c r="BI132" s="154">
        <f t="shared" ref="BI132:BI139" si="13">IF(N132="nulová",J132,0)</f>
        <v>0</v>
      </c>
      <c r="BJ132" s="13" t="s">
        <v>82</v>
      </c>
      <c r="BK132" s="154">
        <f t="shared" ref="BK132:BK139" si="14">ROUND(I132*H132,2)</f>
        <v>0</v>
      </c>
      <c r="BL132" s="13" t="s">
        <v>234</v>
      </c>
      <c r="BM132" s="153" t="s">
        <v>1212</v>
      </c>
    </row>
    <row r="133" spans="2:65" s="1" customFormat="1" ht="16.5" customHeight="1">
      <c r="B133" s="112"/>
      <c r="C133" s="142" t="s">
        <v>84</v>
      </c>
      <c r="D133" s="142" t="s">
        <v>168</v>
      </c>
      <c r="E133" s="143" t="s">
        <v>1213</v>
      </c>
      <c r="F133" s="144" t="s">
        <v>1214</v>
      </c>
      <c r="G133" s="145" t="s">
        <v>187</v>
      </c>
      <c r="H133" s="146">
        <v>4</v>
      </c>
      <c r="I133" s="147"/>
      <c r="J133" s="148">
        <f t="shared" si="5"/>
        <v>0</v>
      </c>
      <c r="K133" s="149"/>
      <c r="L133" s="28"/>
      <c r="M133" s="150" t="s">
        <v>1</v>
      </c>
      <c r="N133" s="111" t="s">
        <v>39</v>
      </c>
      <c r="P133" s="151">
        <f t="shared" si="6"/>
        <v>0</v>
      </c>
      <c r="Q133" s="151">
        <v>4.4000000000000002E-4</v>
      </c>
      <c r="R133" s="151">
        <f t="shared" si="7"/>
        <v>1.7600000000000001E-3</v>
      </c>
      <c r="S133" s="151">
        <v>0</v>
      </c>
      <c r="T133" s="152">
        <f t="shared" si="8"/>
        <v>0</v>
      </c>
      <c r="AR133" s="153" t="s">
        <v>234</v>
      </c>
      <c r="AT133" s="153" t="s">
        <v>168</v>
      </c>
      <c r="AU133" s="153" t="s">
        <v>84</v>
      </c>
      <c r="AY133" s="13" t="s">
        <v>166</v>
      </c>
      <c r="BE133" s="154">
        <f t="shared" si="9"/>
        <v>0</v>
      </c>
      <c r="BF133" s="154">
        <f t="shared" si="10"/>
        <v>0</v>
      </c>
      <c r="BG133" s="154">
        <f t="shared" si="11"/>
        <v>0</v>
      </c>
      <c r="BH133" s="154">
        <f t="shared" si="12"/>
        <v>0</v>
      </c>
      <c r="BI133" s="154">
        <f t="shared" si="13"/>
        <v>0</v>
      </c>
      <c r="BJ133" s="13" t="s">
        <v>82</v>
      </c>
      <c r="BK133" s="154">
        <f t="shared" si="14"/>
        <v>0</v>
      </c>
      <c r="BL133" s="13" t="s">
        <v>234</v>
      </c>
      <c r="BM133" s="153" t="s">
        <v>1215</v>
      </c>
    </row>
    <row r="134" spans="2:65" s="1" customFormat="1" ht="16.5" customHeight="1">
      <c r="B134" s="112"/>
      <c r="C134" s="142" t="s">
        <v>180</v>
      </c>
      <c r="D134" s="142" t="s">
        <v>168</v>
      </c>
      <c r="E134" s="143" t="s">
        <v>1216</v>
      </c>
      <c r="F134" s="144" t="s">
        <v>1217</v>
      </c>
      <c r="G134" s="145" t="s">
        <v>187</v>
      </c>
      <c r="H134" s="146">
        <v>2</v>
      </c>
      <c r="I134" s="147"/>
      <c r="J134" s="148">
        <f t="shared" si="5"/>
        <v>0</v>
      </c>
      <c r="K134" s="149"/>
      <c r="L134" s="28"/>
      <c r="M134" s="150" t="s">
        <v>1</v>
      </c>
      <c r="N134" s="111" t="s">
        <v>39</v>
      </c>
      <c r="P134" s="151">
        <f t="shared" si="6"/>
        <v>0</v>
      </c>
      <c r="Q134" s="151">
        <v>4.4000000000000002E-4</v>
      </c>
      <c r="R134" s="151">
        <f t="shared" si="7"/>
        <v>8.8000000000000003E-4</v>
      </c>
      <c r="S134" s="151">
        <v>0</v>
      </c>
      <c r="T134" s="152">
        <f t="shared" si="8"/>
        <v>0</v>
      </c>
      <c r="AR134" s="153" t="s">
        <v>234</v>
      </c>
      <c r="AT134" s="153" t="s">
        <v>168</v>
      </c>
      <c r="AU134" s="153" t="s">
        <v>84</v>
      </c>
      <c r="AY134" s="13" t="s">
        <v>166</v>
      </c>
      <c r="BE134" s="154">
        <f t="shared" si="9"/>
        <v>0</v>
      </c>
      <c r="BF134" s="154">
        <f t="shared" si="10"/>
        <v>0</v>
      </c>
      <c r="BG134" s="154">
        <f t="shared" si="11"/>
        <v>0</v>
      </c>
      <c r="BH134" s="154">
        <f t="shared" si="12"/>
        <v>0</v>
      </c>
      <c r="BI134" s="154">
        <f t="shared" si="13"/>
        <v>0</v>
      </c>
      <c r="BJ134" s="13" t="s">
        <v>82</v>
      </c>
      <c r="BK134" s="154">
        <f t="shared" si="14"/>
        <v>0</v>
      </c>
      <c r="BL134" s="13" t="s">
        <v>234</v>
      </c>
      <c r="BM134" s="153" t="s">
        <v>1218</v>
      </c>
    </row>
    <row r="135" spans="2:65" s="1" customFormat="1" ht="24.2" customHeight="1">
      <c r="B135" s="112"/>
      <c r="C135" s="155" t="s">
        <v>172</v>
      </c>
      <c r="D135" s="155" t="s">
        <v>174</v>
      </c>
      <c r="E135" s="156" t="s">
        <v>1219</v>
      </c>
      <c r="F135" s="157" t="s">
        <v>1220</v>
      </c>
      <c r="G135" s="158" t="s">
        <v>187</v>
      </c>
      <c r="H135" s="159">
        <v>2</v>
      </c>
      <c r="I135" s="160"/>
      <c r="J135" s="161">
        <f t="shared" si="5"/>
        <v>0</v>
      </c>
      <c r="K135" s="162"/>
      <c r="L135" s="163"/>
      <c r="M135" s="164" t="s">
        <v>1</v>
      </c>
      <c r="N135" s="165" t="s">
        <v>39</v>
      </c>
      <c r="P135" s="151">
        <f t="shared" si="6"/>
        <v>0</v>
      </c>
      <c r="Q135" s="151">
        <v>0</v>
      </c>
      <c r="R135" s="151">
        <f t="shared" si="7"/>
        <v>0</v>
      </c>
      <c r="S135" s="151">
        <v>0</v>
      </c>
      <c r="T135" s="152">
        <f t="shared" si="8"/>
        <v>0</v>
      </c>
      <c r="AR135" s="153" t="s">
        <v>301</v>
      </c>
      <c r="AT135" s="153" t="s">
        <v>174</v>
      </c>
      <c r="AU135" s="153" t="s">
        <v>84</v>
      </c>
      <c r="AY135" s="13" t="s">
        <v>166</v>
      </c>
      <c r="BE135" s="154">
        <f t="shared" si="9"/>
        <v>0</v>
      </c>
      <c r="BF135" s="154">
        <f t="shared" si="10"/>
        <v>0</v>
      </c>
      <c r="BG135" s="154">
        <f t="shared" si="11"/>
        <v>0</v>
      </c>
      <c r="BH135" s="154">
        <f t="shared" si="12"/>
        <v>0</v>
      </c>
      <c r="BI135" s="154">
        <f t="shared" si="13"/>
        <v>0</v>
      </c>
      <c r="BJ135" s="13" t="s">
        <v>82</v>
      </c>
      <c r="BK135" s="154">
        <f t="shared" si="14"/>
        <v>0</v>
      </c>
      <c r="BL135" s="13" t="s">
        <v>234</v>
      </c>
      <c r="BM135" s="153" t="s">
        <v>1221</v>
      </c>
    </row>
    <row r="136" spans="2:65" s="1" customFormat="1" ht="16.5" customHeight="1">
      <c r="B136" s="112"/>
      <c r="C136" s="142" t="s">
        <v>189</v>
      </c>
      <c r="D136" s="142" t="s">
        <v>168</v>
      </c>
      <c r="E136" s="143" t="s">
        <v>1222</v>
      </c>
      <c r="F136" s="144" t="s">
        <v>806</v>
      </c>
      <c r="G136" s="145" t="s">
        <v>251</v>
      </c>
      <c r="H136" s="146">
        <v>2</v>
      </c>
      <c r="I136" s="147"/>
      <c r="J136" s="148">
        <f t="shared" si="5"/>
        <v>0</v>
      </c>
      <c r="K136" s="149"/>
      <c r="L136" s="28"/>
      <c r="M136" s="150" t="s">
        <v>1</v>
      </c>
      <c r="N136" s="111" t="s">
        <v>39</v>
      </c>
      <c r="P136" s="151">
        <f t="shared" si="6"/>
        <v>0</v>
      </c>
      <c r="Q136" s="151">
        <v>0</v>
      </c>
      <c r="R136" s="151">
        <f t="shared" si="7"/>
        <v>0</v>
      </c>
      <c r="S136" s="151">
        <v>0</v>
      </c>
      <c r="T136" s="152">
        <f t="shared" si="8"/>
        <v>0</v>
      </c>
      <c r="AR136" s="153" t="s">
        <v>234</v>
      </c>
      <c r="AT136" s="153" t="s">
        <v>168</v>
      </c>
      <c r="AU136" s="153" t="s">
        <v>84</v>
      </c>
      <c r="AY136" s="13" t="s">
        <v>166</v>
      </c>
      <c r="BE136" s="154">
        <f t="shared" si="9"/>
        <v>0</v>
      </c>
      <c r="BF136" s="154">
        <f t="shared" si="10"/>
        <v>0</v>
      </c>
      <c r="BG136" s="154">
        <f t="shared" si="11"/>
        <v>0</v>
      </c>
      <c r="BH136" s="154">
        <f t="shared" si="12"/>
        <v>0</v>
      </c>
      <c r="BI136" s="154">
        <f t="shared" si="13"/>
        <v>0</v>
      </c>
      <c r="BJ136" s="13" t="s">
        <v>82</v>
      </c>
      <c r="BK136" s="154">
        <f t="shared" si="14"/>
        <v>0</v>
      </c>
      <c r="BL136" s="13" t="s">
        <v>234</v>
      </c>
      <c r="BM136" s="153" t="s">
        <v>1223</v>
      </c>
    </row>
    <row r="137" spans="2:65" s="1" customFormat="1" ht="16.5" customHeight="1">
      <c r="B137" s="112"/>
      <c r="C137" s="142" t="s">
        <v>193</v>
      </c>
      <c r="D137" s="142" t="s">
        <v>168</v>
      </c>
      <c r="E137" s="143" t="s">
        <v>1224</v>
      </c>
      <c r="F137" s="144" t="s">
        <v>1225</v>
      </c>
      <c r="G137" s="145" t="s">
        <v>295</v>
      </c>
      <c r="H137" s="146">
        <v>0.3</v>
      </c>
      <c r="I137" s="147"/>
      <c r="J137" s="148">
        <f t="shared" si="5"/>
        <v>0</v>
      </c>
      <c r="K137" s="149"/>
      <c r="L137" s="28"/>
      <c r="M137" s="150" t="s">
        <v>1</v>
      </c>
      <c r="N137" s="111" t="s">
        <v>39</v>
      </c>
      <c r="P137" s="151">
        <f t="shared" si="6"/>
        <v>0</v>
      </c>
      <c r="Q137" s="151">
        <v>6.0999999999999997E-4</v>
      </c>
      <c r="R137" s="151">
        <f t="shared" si="7"/>
        <v>1.8299999999999998E-4</v>
      </c>
      <c r="S137" s="151">
        <v>0</v>
      </c>
      <c r="T137" s="152">
        <f t="shared" si="8"/>
        <v>0</v>
      </c>
      <c r="AR137" s="153" t="s">
        <v>234</v>
      </c>
      <c r="AT137" s="153" t="s">
        <v>168</v>
      </c>
      <c r="AU137" s="153" t="s">
        <v>84</v>
      </c>
      <c r="AY137" s="13" t="s">
        <v>166</v>
      </c>
      <c r="BE137" s="154">
        <f t="shared" si="9"/>
        <v>0</v>
      </c>
      <c r="BF137" s="154">
        <f t="shared" si="10"/>
        <v>0</v>
      </c>
      <c r="BG137" s="154">
        <f t="shared" si="11"/>
        <v>0</v>
      </c>
      <c r="BH137" s="154">
        <f t="shared" si="12"/>
        <v>0</v>
      </c>
      <c r="BI137" s="154">
        <f t="shared" si="13"/>
        <v>0</v>
      </c>
      <c r="BJ137" s="13" t="s">
        <v>82</v>
      </c>
      <c r="BK137" s="154">
        <f t="shared" si="14"/>
        <v>0</v>
      </c>
      <c r="BL137" s="13" t="s">
        <v>234</v>
      </c>
      <c r="BM137" s="153" t="s">
        <v>1226</v>
      </c>
    </row>
    <row r="138" spans="2:65" s="1" customFormat="1" ht="16.5" customHeight="1">
      <c r="B138" s="112"/>
      <c r="C138" s="142" t="s">
        <v>199</v>
      </c>
      <c r="D138" s="142" t="s">
        <v>168</v>
      </c>
      <c r="E138" s="143" t="s">
        <v>839</v>
      </c>
      <c r="F138" s="144" t="s">
        <v>1227</v>
      </c>
      <c r="G138" s="145" t="s">
        <v>251</v>
      </c>
      <c r="H138" s="146">
        <v>1</v>
      </c>
      <c r="I138" s="147"/>
      <c r="J138" s="148">
        <f t="shared" si="5"/>
        <v>0</v>
      </c>
      <c r="K138" s="149"/>
      <c r="L138" s="28"/>
      <c r="M138" s="150" t="s">
        <v>1</v>
      </c>
      <c r="N138" s="111" t="s">
        <v>39</v>
      </c>
      <c r="P138" s="151">
        <f t="shared" si="6"/>
        <v>0</v>
      </c>
      <c r="Q138" s="151">
        <v>6.0999999999999997E-4</v>
      </c>
      <c r="R138" s="151">
        <f t="shared" si="7"/>
        <v>6.0999999999999997E-4</v>
      </c>
      <c r="S138" s="151">
        <v>0</v>
      </c>
      <c r="T138" s="152">
        <f t="shared" si="8"/>
        <v>0</v>
      </c>
      <c r="AR138" s="153" t="s">
        <v>234</v>
      </c>
      <c r="AT138" s="153" t="s">
        <v>168</v>
      </c>
      <c r="AU138" s="153" t="s">
        <v>84</v>
      </c>
      <c r="AY138" s="13" t="s">
        <v>166</v>
      </c>
      <c r="BE138" s="154">
        <f t="shared" si="9"/>
        <v>0</v>
      </c>
      <c r="BF138" s="154">
        <f t="shared" si="10"/>
        <v>0</v>
      </c>
      <c r="BG138" s="154">
        <f t="shared" si="11"/>
        <v>0</v>
      </c>
      <c r="BH138" s="154">
        <f t="shared" si="12"/>
        <v>0</v>
      </c>
      <c r="BI138" s="154">
        <f t="shared" si="13"/>
        <v>0</v>
      </c>
      <c r="BJ138" s="13" t="s">
        <v>82</v>
      </c>
      <c r="BK138" s="154">
        <f t="shared" si="14"/>
        <v>0</v>
      </c>
      <c r="BL138" s="13" t="s">
        <v>234</v>
      </c>
      <c r="BM138" s="153" t="s">
        <v>1228</v>
      </c>
    </row>
    <row r="139" spans="2:65" s="1" customFormat="1" ht="16.5" customHeight="1">
      <c r="B139" s="112"/>
      <c r="C139" s="142" t="s">
        <v>178</v>
      </c>
      <c r="D139" s="142" t="s">
        <v>168</v>
      </c>
      <c r="E139" s="143" t="s">
        <v>1229</v>
      </c>
      <c r="F139" s="144" t="s">
        <v>1230</v>
      </c>
      <c r="G139" s="145" t="s">
        <v>251</v>
      </c>
      <c r="H139" s="146">
        <v>1</v>
      </c>
      <c r="I139" s="147"/>
      <c r="J139" s="148">
        <f t="shared" si="5"/>
        <v>0</v>
      </c>
      <c r="K139" s="149"/>
      <c r="L139" s="28"/>
      <c r="M139" s="150" t="s">
        <v>1</v>
      </c>
      <c r="N139" s="111" t="s">
        <v>39</v>
      </c>
      <c r="P139" s="151">
        <f t="shared" si="6"/>
        <v>0</v>
      </c>
      <c r="Q139" s="151">
        <v>0</v>
      </c>
      <c r="R139" s="151">
        <f t="shared" si="7"/>
        <v>0</v>
      </c>
      <c r="S139" s="151">
        <v>0</v>
      </c>
      <c r="T139" s="152">
        <f t="shared" si="8"/>
        <v>0</v>
      </c>
      <c r="AR139" s="153" t="s">
        <v>172</v>
      </c>
      <c r="AT139" s="153" t="s">
        <v>168</v>
      </c>
      <c r="AU139" s="153" t="s">
        <v>84</v>
      </c>
      <c r="AY139" s="13" t="s">
        <v>166</v>
      </c>
      <c r="BE139" s="154">
        <f t="shared" si="9"/>
        <v>0</v>
      </c>
      <c r="BF139" s="154">
        <f t="shared" si="10"/>
        <v>0</v>
      </c>
      <c r="BG139" s="154">
        <f t="shared" si="11"/>
        <v>0</v>
      </c>
      <c r="BH139" s="154">
        <f t="shared" si="12"/>
        <v>0</v>
      </c>
      <c r="BI139" s="154">
        <f t="shared" si="13"/>
        <v>0</v>
      </c>
      <c r="BJ139" s="13" t="s">
        <v>82</v>
      </c>
      <c r="BK139" s="154">
        <f t="shared" si="14"/>
        <v>0</v>
      </c>
      <c r="BL139" s="13" t="s">
        <v>172</v>
      </c>
      <c r="BM139" s="153" t="s">
        <v>1231</v>
      </c>
    </row>
    <row r="140" spans="2:65" s="11" customFormat="1" ht="22.9" customHeight="1">
      <c r="B140" s="130"/>
      <c r="D140" s="131" t="s">
        <v>73</v>
      </c>
      <c r="E140" s="140" t="s">
        <v>401</v>
      </c>
      <c r="F140" s="140" t="s">
        <v>402</v>
      </c>
      <c r="I140" s="133"/>
      <c r="J140" s="141">
        <f>BK140</f>
        <v>0</v>
      </c>
      <c r="L140" s="130"/>
      <c r="M140" s="135"/>
      <c r="P140" s="136">
        <f>SUM(P141:P147)</f>
        <v>0</v>
      </c>
      <c r="R140" s="136">
        <f>SUM(R141:R147)</f>
        <v>1.6018279999999999E-2</v>
      </c>
      <c r="T140" s="137">
        <f>SUM(T141:T147)</f>
        <v>0</v>
      </c>
      <c r="AR140" s="131" t="s">
        <v>84</v>
      </c>
      <c r="AT140" s="138" t="s">
        <v>73</v>
      </c>
      <c r="AU140" s="138" t="s">
        <v>82</v>
      </c>
      <c r="AY140" s="131" t="s">
        <v>166</v>
      </c>
      <c r="BK140" s="139">
        <f>SUM(BK141:BK147)</f>
        <v>0</v>
      </c>
    </row>
    <row r="141" spans="2:65" s="1" customFormat="1" ht="16.5" customHeight="1">
      <c r="B141" s="112"/>
      <c r="C141" s="142" t="s">
        <v>207</v>
      </c>
      <c r="D141" s="142" t="s">
        <v>168</v>
      </c>
      <c r="E141" s="143" t="s">
        <v>1232</v>
      </c>
      <c r="F141" s="144" t="s">
        <v>1233</v>
      </c>
      <c r="G141" s="145" t="s">
        <v>251</v>
      </c>
      <c r="H141" s="146">
        <v>2</v>
      </c>
      <c r="I141" s="147"/>
      <c r="J141" s="148">
        <f t="shared" ref="J141:J147" si="15">ROUND(I141*H141,2)</f>
        <v>0</v>
      </c>
      <c r="K141" s="149"/>
      <c r="L141" s="28"/>
      <c r="M141" s="150" t="s">
        <v>1</v>
      </c>
      <c r="N141" s="111" t="s">
        <v>39</v>
      </c>
      <c r="P141" s="151">
        <f t="shared" ref="P141:P147" si="16">O141*H141</f>
        <v>0</v>
      </c>
      <c r="Q141" s="151">
        <v>0</v>
      </c>
      <c r="R141" s="151">
        <f t="shared" ref="R141:R147" si="17">Q141*H141</f>
        <v>0</v>
      </c>
      <c r="S141" s="151">
        <v>0</v>
      </c>
      <c r="T141" s="152">
        <f t="shared" ref="T141:T147" si="18">S141*H141</f>
        <v>0</v>
      </c>
      <c r="AR141" s="153" t="s">
        <v>443</v>
      </c>
      <c r="AT141" s="153" t="s">
        <v>168</v>
      </c>
      <c r="AU141" s="153" t="s">
        <v>84</v>
      </c>
      <c r="AY141" s="13" t="s">
        <v>166</v>
      </c>
      <c r="BE141" s="154">
        <f t="shared" ref="BE141:BE147" si="19">IF(N141="základní",J141,0)</f>
        <v>0</v>
      </c>
      <c r="BF141" s="154">
        <f t="shared" ref="BF141:BF147" si="20">IF(N141="snížená",J141,0)</f>
        <v>0</v>
      </c>
      <c r="BG141" s="154">
        <f t="shared" ref="BG141:BG147" si="21">IF(N141="zákl. přenesená",J141,0)</f>
        <v>0</v>
      </c>
      <c r="BH141" s="154">
        <f t="shared" ref="BH141:BH147" si="22">IF(N141="sníž. přenesená",J141,0)</f>
        <v>0</v>
      </c>
      <c r="BI141" s="154">
        <f t="shared" ref="BI141:BI147" si="23">IF(N141="nulová",J141,0)</f>
        <v>0</v>
      </c>
      <c r="BJ141" s="13" t="s">
        <v>82</v>
      </c>
      <c r="BK141" s="154">
        <f t="shared" ref="BK141:BK147" si="24">ROUND(I141*H141,2)</f>
        <v>0</v>
      </c>
      <c r="BL141" s="13" t="s">
        <v>443</v>
      </c>
      <c r="BM141" s="153" t="s">
        <v>1234</v>
      </c>
    </row>
    <row r="142" spans="2:65" s="1" customFormat="1" ht="24.2" customHeight="1">
      <c r="B142" s="112"/>
      <c r="C142" s="142" t="s">
        <v>211</v>
      </c>
      <c r="D142" s="142" t="s">
        <v>168</v>
      </c>
      <c r="E142" s="143" t="s">
        <v>1235</v>
      </c>
      <c r="F142" s="144" t="s">
        <v>1236</v>
      </c>
      <c r="G142" s="145" t="s">
        <v>295</v>
      </c>
      <c r="H142" s="146">
        <v>17</v>
      </c>
      <c r="I142" s="147"/>
      <c r="J142" s="148">
        <f t="shared" si="15"/>
        <v>0</v>
      </c>
      <c r="K142" s="149"/>
      <c r="L142" s="28"/>
      <c r="M142" s="150" t="s">
        <v>1</v>
      </c>
      <c r="N142" s="111" t="s">
        <v>39</v>
      </c>
      <c r="P142" s="151">
        <f t="shared" si="16"/>
        <v>0</v>
      </c>
      <c r="Q142" s="151">
        <v>7.2999999999999996E-4</v>
      </c>
      <c r="R142" s="151">
        <f t="shared" si="17"/>
        <v>1.2409999999999999E-2</v>
      </c>
      <c r="S142" s="151">
        <v>0</v>
      </c>
      <c r="T142" s="152">
        <f t="shared" si="18"/>
        <v>0</v>
      </c>
      <c r="AR142" s="153" t="s">
        <v>234</v>
      </c>
      <c r="AT142" s="153" t="s">
        <v>168</v>
      </c>
      <c r="AU142" s="153" t="s">
        <v>84</v>
      </c>
      <c r="AY142" s="13" t="s">
        <v>166</v>
      </c>
      <c r="BE142" s="154">
        <f t="shared" si="19"/>
        <v>0</v>
      </c>
      <c r="BF142" s="154">
        <f t="shared" si="20"/>
        <v>0</v>
      </c>
      <c r="BG142" s="154">
        <f t="shared" si="21"/>
        <v>0</v>
      </c>
      <c r="BH142" s="154">
        <f t="shared" si="22"/>
        <v>0</v>
      </c>
      <c r="BI142" s="154">
        <f t="shared" si="23"/>
        <v>0</v>
      </c>
      <c r="BJ142" s="13" t="s">
        <v>82</v>
      </c>
      <c r="BK142" s="154">
        <f t="shared" si="24"/>
        <v>0</v>
      </c>
      <c r="BL142" s="13" t="s">
        <v>234</v>
      </c>
      <c r="BM142" s="153" t="s">
        <v>1237</v>
      </c>
    </row>
    <row r="143" spans="2:65" s="1" customFormat="1" ht="37.9" customHeight="1">
      <c r="B143" s="112"/>
      <c r="C143" s="142" t="s">
        <v>215</v>
      </c>
      <c r="D143" s="142" t="s">
        <v>168</v>
      </c>
      <c r="E143" s="143" t="s">
        <v>1238</v>
      </c>
      <c r="F143" s="144" t="s">
        <v>1239</v>
      </c>
      <c r="G143" s="145" t="s">
        <v>295</v>
      </c>
      <c r="H143" s="146">
        <v>17</v>
      </c>
      <c r="I143" s="147"/>
      <c r="J143" s="148">
        <f t="shared" si="15"/>
        <v>0</v>
      </c>
      <c r="K143" s="149"/>
      <c r="L143" s="28"/>
      <c r="M143" s="150" t="s">
        <v>1</v>
      </c>
      <c r="N143" s="111" t="s">
        <v>39</v>
      </c>
      <c r="P143" s="151">
        <f t="shared" si="16"/>
        <v>0</v>
      </c>
      <c r="Q143" s="151">
        <v>1.0484000000000001E-4</v>
      </c>
      <c r="R143" s="151">
        <f t="shared" si="17"/>
        <v>1.78228E-3</v>
      </c>
      <c r="S143" s="151">
        <v>0</v>
      </c>
      <c r="T143" s="152">
        <f t="shared" si="18"/>
        <v>0</v>
      </c>
      <c r="AR143" s="153" t="s">
        <v>234</v>
      </c>
      <c r="AT143" s="153" t="s">
        <v>168</v>
      </c>
      <c r="AU143" s="153" t="s">
        <v>84</v>
      </c>
      <c r="AY143" s="13" t="s">
        <v>166</v>
      </c>
      <c r="BE143" s="154">
        <f t="shared" si="19"/>
        <v>0</v>
      </c>
      <c r="BF143" s="154">
        <f t="shared" si="20"/>
        <v>0</v>
      </c>
      <c r="BG143" s="154">
        <f t="shared" si="21"/>
        <v>0</v>
      </c>
      <c r="BH143" s="154">
        <f t="shared" si="22"/>
        <v>0</v>
      </c>
      <c r="BI143" s="154">
        <f t="shared" si="23"/>
        <v>0</v>
      </c>
      <c r="BJ143" s="13" t="s">
        <v>82</v>
      </c>
      <c r="BK143" s="154">
        <f t="shared" si="24"/>
        <v>0</v>
      </c>
      <c r="BL143" s="13" t="s">
        <v>234</v>
      </c>
      <c r="BM143" s="153" t="s">
        <v>1240</v>
      </c>
    </row>
    <row r="144" spans="2:65" s="1" customFormat="1" ht="16.5" customHeight="1">
      <c r="B144" s="112"/>
      <c r="C144" s="142" t="s">
        <v>8</v>
      </c>
      <c r="D144" s="142" t="s">
        <v>168</v>
      </c>
      <c r="E144" s="143" t="s">
        <v>1241</v>
      </c>
      <c r="F144" s="144" t="s">
        <v>1242</v>
      </c>
      <c r="G144" s="145" t="s">
        <v>187</v>
      </c>
      <c r="H144" s="146">
        <v>5</v>
      </c>
      <c r="I144" s="147"/>
      <c r="J144" s="148">
        <f t="shared" si="15"/>
        <v>0</v>
      </c>
      <c r="K144" s="149"/>
      <c r="L144" s="28"/>
      <c r="M144" s="150" t="s">
        <v>1</v>
      </c>
      <c r="N144" s="111" t="s">
        <v>39</v>
      </c>
      <c r="P144" s="151">
        <f t="shared" si="16"/>
        <v>0</v>
      </c>
      <c r="Q144" s="151">
        <v>1.7000000000000001E-4</v>
      </c>
      <c r="R144" s="151">
        <f t="shared" si="17"/>
        <v>8.5000000000000006E-4</v>
      </c>
      <c r="S144" s="151">
        <v>0</v>
      </c>
      <c r="T144" s="152">
        <f t="shared" si="18"/>
        <v>0</v>
      </c>
      <c r="AR144" s="153" t="s">
        <v>234</v>
      </c>
      <c r="AT144" s="153" t="s">
        <v>168</v>
      </c>
      <c r="AU144" s="153" t="s">
        <v>84</v>
      </c>
      <c r="AY144" s="13" t="s">
        <v>166</v>
      </c>
      <c r="BE144" s="154">
        <f t="shared" si="19"/>
        <v>0</v>
      </c>
      <c r="BF144" s="154">
        <f t="shared" si="20"/>
        <v>0</v>
      </c>
      <c r="BG144" s="154">
        <f t="shared" si="21"/>
        <v>0</v>
      </c>
      <c r="BH144" s="154">
        <f t="shared" si="22"/>
        <v>0</v>
      </c>
      <c r="BI144" s="154">
        <f t="shared" si="23"/>
        <v>0</v>
      </c>
      <c r="BJ144" s="13" t="s">
        <v>82</v>
      </c>
      <c r="BK144" s="154">
        <f t="shared" si="24"/>
        <v>0</v>
      </c>
      <c r="BL144" s="13" t="s">
        <v>234</v>
      </c>
      <c r="BM144" s="153" t="s">
        <v>1243</v>
      </c>
    </row>
    <row r="145" spans="2:65" s="1" customFormat="1" ht="16.5" customHeight="1">
      <c r="B145" s="112"/>
      <c r="C145" s="142" t="s">
        <v>222</v>
      </c>
      <c r="D145" s="142" t="s">
        <v>168</v>
      </c>
      <c r="E145" s="143" t="s">
        <v>1224</v>
      </c>
      <c r="F145" s="144" t="s">
        <v>1225</v>
      </c>
      <c r="G145" s="145" t="s">
        <v>295</v>
      </c>
      <c r="H145" s="146">
        <v>0.6</v>
      </c>
      <c r="I145" s="147"/>
      <c r="J145" s="148">
        <f t="shared" si="15"/>
        <v>0</v>
      </c>
      <c r="K145" s="149"/>
      <c r="L145" s="28"/>
      <c r="M145" s="150" t="s">
        <v>1</v>
      </c>
      <c r="N145" s="111" t="s">
        <v>39</v>
      </c>
      <c r="P145" s="151">
        <f t="shared" si="16"/>
        <v>0</v>
      </c>
      <c r="Q145" s="151">
        <v>6.0999999999999997E-4</v>
      </c>
      <c r="R145" s="151">
        <f t="shared" si="17"/>
        <v>3.6599999999999995E-4</v>
      </c>
      <c r="S145" s="151">
        <v>0</v>
      </c>
      <c r="T145" s="152">
        <f t="shared" si="18"/>
        <v>0</v>
      </c>
      <c r="AR145" s="153" t="s">
        <v>234</v>
      </c>
      <c r="AT145" s="153" t="s">
        <v>168</v>
      </c>
      <c r="AU145" s="153" t="s">
        <v>84</v>
      </c>
      <c r="AY145" s="13" t="s">
        <v>166</v>
      </c>
      <c r="BE145" s="154">
        <f t="shared" si="19"/>
        <v>0</v>
      </c>
      <c r="BF145" s="154">
        <f t="shared" si="20"/>
        <v>0</v>
      </c>
      <c r="BG145" s="154">
        <f t="shared" si="21"/>
        <v>0</v>
      </c>
      <c r="BH145" s="154">
        <f t="shared" si="22"/>
        <v>0</v>
      </c>
      <c r="BI145" s="154">
        <f t="shared" si="23"/>
        <v>0</v>
      </c>
      <c r="BJ145" s="13" t="s">
        <v>82</v>
      </c>
      <c r="BK145" s="154">
        <f t="shared" si="24"/>
        <v>0</v>
      </c>
      <c r="BL145" s="13" t="s">
        <v>234</v>
      </c>
      <c r="BM145" s="153" t="s">
        <v>1244</v>
      </c>
    </row>
    <row r="146" spans="2:65" s="1" customFormat="1" ht="16.5" customHeight="1">
      <c r="B146" s="112"/>
      <c r="C146" s="142" t="s">
        <v>226</v>
      </c>
      <c r="D146" s="142" t="s">
        <v>168</v>
      </c>
      <c r="E146" s="143" t="s">
        <v>839</v>
      </c>
      <c r="F146" s="144" t="s">
        <v>1227</v>
      </c>
      <c r="G146" s="145" t="s">
        <v>251</v>
      </c>
      <c r="H146" s="146">
        <v>1</v>
      </c>
      <c r="I146" s="147"/>
      <c r="J146" s="148">
        <f t="shared" si="15"/>
        <v>0</v>
      </c>
      <c r="K146" s="149"/>
      <c r="L146" s="28"/>
      <c r="M146" s="150" t="s">
        <v>1</v>
      </c>
      <c r="N146" s="111" t="s">
        <v>39</v>
      </c>
      <c r="P146" s="151">
        <f t="shared" si="16"/>
        <v>0</v>
      </c>
      <c r="Q146" s="151">
        <v>6.0999999999999997E-4</v>
      </c>
      <c r="R146" s="151">
        <f t="shared" si="17"/>
        <v>6.0999999999999997E-4</v>
      </c>
      <c r="S146" s="151">
        <v>0</v>
      </c>
      <c r="T146" s="152">
        <f t="shared" si="18"/>
        <v>0</v>
      </c>
      <c r="AR146" s="153" t="s">
        <v>234</v>
      </c>
      <c r="AT146" s="153" t="s">
        <v>168</v>
      </c>
      <c r="AU146" s="153" t="s">
        <v>84</v>
      </c>
      <c r="AY146" s="13" t="s">
        <v>166</v>
      </c>
      <c r="BE146" s="154">
        <f t="shared" si="19"/>
        <v>0</v>
      </c>
      <c r="BF146" s="154">
        <f t="shared" si="20"/>
        <v>0</v>
      </c>
      <c r="BG146" s="154">
        <f t="shared" si="21"/>
        <v>0</v>
      </c>
      <c r="BH146" s="154">
        <f t="shared" si="22"/>
        <v>0</v>
      </c>
      <c r="BI146" s="154">
        <f t="shared" si="23"/>
        <v>0</v>
      </c>
      <c r="BJ146" s="13" t="s">
        <v>82</v>
      </c>
      <c r="BK146" s="154">
        <f t="shared" si="24"/>
        <v>0</v>
      </c>
      <c r="BL146" s="13" t="s">
        <v>234</v>
      </c>
      <c r="BM146" s="153" t="s">
        <v>1245</v>
      </c>
    </row>
    <row r="147" spans="2:65" s="1" customFormat="1" ht="16.5" customHeight="1">
      <c r="B147" s="112"/>
      <c r="C147" s="142" t="s">
        <v>230</v>
      </c>
      <c r="D147" s="142" t="s">
        <v>168</v>
      </c>
      <c r="E147" s="143" t="s">
        <v>1229</v>
      </c>
      <c r="F147" s="144" t="s">
        <v>1230</v>
      </c>
      <c r="G147" s="145" t="s">
        <v>251</v>
      </c>
      <c r="H147" s="146">
        <v>1</v>
      </c>
      <c r="I147" s="147"/>
      <c r="J147" s="148">
        <f t="shared" si="15"/>
        <v>0</v>
      </c>
      <c r="K147" s="149"/>
      <c r="L147" s="28"/>
      <c r="M147" s="167" t="s">
        <v>1</v>
      </c>
      <c r="N147" s="168" t="s">
        <v>39</v>
      </c>
      <c r="O147" s="169"/>
      <c r="P147" s="170">
        <f t="shared" si="16"/>
        <v>0</v>
      </c>
      <c r="Q147" s="170">
        <v>0</v>
      </c>
      <c r="R147" s="170">
        <f t="shared" si="17"/>
        <v>0</v>
      </c>
      <c r="S147" s="170">
        <v>0</v>
      </c>
      <c r="T147" s="171">
        <f t="shared" si="18"/>
        <v>0</v>
      </c>
      <c r="AR147" s="153" t="s">
        <v>172</v>
      </c>
      <c r="AT147" s="153" t="s">
        <v>168</v>
      </c>
      <c r="AU147" s="153" t="s">
        <v>84</v>
      </c>
      <c r="AY147" s="13" t="s">
        <v>166</v>
      </c>
      <c r="BE147" s="154">
        <f t="shared" si="19"/>
        <v>0</v>
      </c>
      <c r="BF147" s="154">
        <f t="shared" si="20"/>
        <v>0</v>
      </c>
      <c r="BG147" s="154">
        <f t="shared" si="21"/>
        <v>0</v>
      </c>
      <c r="BH147" s="154">
        <f t="shared" si="22"/>
        <v>0</v>
      </c>
      <c r="BI147" s="154">
        <f t="shared" si="23"/>
        <v>0</v>
      </c>
      <c r="BJ147" s="13" t="s">
        <v>82</v>
      </c>
      <c r="BK147" s="154">
        <f t="shared" si="24"/>
        <v>0</v>
      </c>
      <c r="BL147" s="13" t="s">
        <v>172</v>
      </c>
      <c r="BM147" s="153" t="s">
        <v>1246</v>
      </c>
    </row>
    <row r="148" spans="2:65" s="1" customFormat="1" ht="6.95" customHeight="1"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28"/>
    </row>
  </sheetData>
  <autoFilter ref="C128:K147" xr:uid="{00000000-0009-0000-0000-000005000000}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1247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J101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ROUND((SUM(BE101:BE108) + SUM(BE128:BE136)),  2)</f>
        <v>0</v>
      </c>
      <c r="I35" s="90">
        <v>0.21</v>
      </c>
      <c r="J35" s="89">
        <f>ROUND(((SUM(BE101:BE108) + SUM(BE128:BE136))*I35),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ROUND((SUM(BF101:BF108) + SUM(BF128:BF136)),  2)</f>
        <v>0</v>
      </c>
      <c r="I36" s="90">
        <v>0.12</v>
      </c>
      <c r="J36" s="89">
        <f>ROUND(((SUM(BF101:BF108) + SUM(BF128:BF136))*I36),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ROUND((SUM(BG101:BG108) + SUM(BG128:BG136)),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ROUND((SUM(BH101:BH108) + SUM(BH128:BH136)),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ROUND((SUM(BI101:BI108) + SUM(BI128:BI136)),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06 - Stomatologie- vytápění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J128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128</v>
      </c>
      <c r="E97" s="104"/>
      <c r="F97" s="104"/>
      <c r="G97" s="104"/>
      <c r="H97" s="104"/>
      <c r="I97" s="104"/>
      <c r="J97" s="105">
        <f>J129</f>
        <v>0</v>
      </c>
      <c r="L97" s="102"/>
    </row>
    <row r="98" spans="2:65" s="9" customFormat="1" ht="19.899999999999999" customHeight="1">
      <c r="B98" s="106"/>
      <c r="D98" s="107" t="s">
        <v>1248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2:65" s="1" customFormat="1" ht="21.75" customHeight="1">
      <c r="B99" s="28"/>
      <c r="L99" s="28"/>
    </row>
    <row r="100" spans="2:65" s="1" customFormat="1" ht="6.95" customHeight="1">
      <c r="B100" s="28"/>
      <c r="L100" s="28"/>
    </row>
    <row r="101" spans="2:65" s="1" customFormat="1" ht="29.25" customHeight="1">
      <c r="B101" s="28"/>
      <c r="C101" s="101" t="s">
        <v>141</v>
      </c>
      <c r="J101" s="110">
        <f>ROUND(J102 + J103 + J104 + J105 + J106 + J107,2)</f>
        <v>0</v>
      </c>
      <c r="L101" s="28"/>
      <c r="N101" s="111" t="s">
        <v>38</v>
      </c>
    </row>
    <row r="102" spans="2:65" s="1" customFormat="1" ht="18" customHeight="1">
      <c r="B102" s="112"/>
      <c r="C102" s="113"/>
      <c r="D102" s="215" t="s">
        <v>142</v>
      </c>
      <c r="E102" s="216"/>
      <c r="F102" s="216"/>
      <c r="G102" s="113"/>
      <c r="H102" s="113"/>
      <c r="I102" s="113"/>
      <c r="J102" s="115">
        <v>0</v>
      </c>
      <c r="K102" s="113"/>
      <c r="L102" s="112"/>
      <c r="M102" s="113"/>
      <c r="N102" s="116" t="s">
        <v>39</v>
      </c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7" t="s">
        <v>143</v>
      </c>
      <c r="AZ102" s="113"/>
      <c r="BA102" s="113"/>
      <c r="BB102" s="113"/>
      <c r="BC102" s="113"/>
      <c r="BD102" s="113"/>
      <c r="BE102" s="118">
        <f t="shared" ref="BE102:BE107" si="0">IF(N102="základní",J102,0)</f>
        <v>0</v>
      </c>
      <c r="BF102" s="118">
        <f t="shared" ref="BF102:BF107" si="1">IF(N102="snížená",J102,0)</f>
        <v>0</v>
      </c>
      <c r="BG102" s="118">
        <f t="shared" ref="BG102:BG107" si="2">IF(N102="zákl. přenesená",J102,0)</f>
        <v>0</v>
      </c>
      <c r="BH102" s="118">
        <f t="shared" ref="BH102:BH107" si="3">IF(N102="sníž. přenesená",J102,0)</f>
        <v>0</v>
      </c>
      <c r="BI102" s="118">
        <f t="shared" ref="BI102:BI107" si="4">IF(N102="nulová",J102,0)</f>
        <v>0</v>
      </c>
      <c r="BJ102" s="117" t="s">
        <v>82</v>
      </c>
      <c r="BK102" s="113"/>
      <c r="BL102" s="113"/>
      <c r="BM102" s="113"/>
    </row>
    <row r="103" spans="2:65" s="1" customFormat="1" ht="18" customHeight="1">
      <c r="B103" s="112"/>
      <c r="C103" s="113"/>
      <c r="D103" s="215" t="s">
        <v>144</v>
      </c>
      <c r="E103" s="216"/>
      <c r="F103" s="216"/>
      <c r="G103" s="113"/>
      <c r="H103" s="113"/>
      <c r="I103" s="113"/>
      <c r="J103" s="115">
        <v>0</v>
      </c>
      <c r="K103" s="113"/>
      <c r="L103" s="112"/>
      <c r="M103" s="113"/>
      <c r="N103" s="116" t="s">
        <v>39</v>
      </c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7" t="s">
        <v>143</v>
      </c>
      <c r="AZ103" s="113"/>
      <c r="BA103" s="113"/>
      <c r="BB103" s="113"/>
      <c r="BC103" s="113"/>
      <c r="BD103" s="113"/>
      <c r="BE103" s="118">
        <f t="shared" si="0"/>
        <v>0</v>
      </c>
      <c r="BF103" s="118">
        <f t="shared" si="1"/>
        <v>0</v>
      </c>
      <c r="BG103" s="118">
        <f t="shared" si="2"/>
        <v>0</v>
      </c>
      <c r="BH103" s="118">
        <f t="shared" si="3"/>
        <v>0</v>
      </c>
      <c r="BI103" s="118">
        <f t="shared" si="4"/>
        <v>0</v>
      </c>
      <c r="BJ103" s="117" t="s">
        <v>82</v>
      </c>
      <c r="BK103" s="113"/>
      <c r="BL103" s="113"/>
      <c r="BM103" s="113"/>
    </row>
    <row r="104" spans="2:65" s="1" customFormat="1" ht="18" customHeight="1">
      <c r="B104" s="112"/>
      <c r="C104" s="113"/>
      <c r="D104" s="215" t="s">
        <v>145</v>
      </c>
      <c r="E104" s="216"/>
      <c r="F104" s="216"/>
      <c r="G104" s="113"/>
      <c r="H104" s="113"/>
      <c r="I104" s="113"/>
      <c r="J104" s="115">
        <v>0</v>
      </c>
      <c r="K104" s="113"/>
      <c r="L104" s="112"/>
      <c r="M104" s="113"/>
      <c r="N104" s="116" t="s">
        <v>39</v>
      </c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7" t="s">
        <v>143</v>
      </c>
      <c r="AZ104" s="113"/>
      <c r="BA104" s="113"/>
      <c r="BB104" s="113"/>
      <c r="BC104" s="113"/>
      <c r="BD104" s="113"/>
      <c r="BE104" s="118">
        <f t="shared" si="0"/>
        <v>0</v>
      </c>
      <c r="BF104" s="118">
        <f t="shared" si="1"/>
        <v>0</v>
      </c>
      <c r="BG104" s="118">
        <f t="shared" si="2"/>
        <v>0</v>
      </c>
      <c r="BH104" s="118">
        <f t="shared" si="3"/>
        <v>0</v>
      </c>
      <c r="BI104" s="118">
        <f t="shared" si="4"/>
        <v>0</v>
      </c>
      <c r="BJ104" s="117" t="s">
        <v>82</v>
      </c>
      <c r="BK104" s="113"/>
      <c r="BL104" s="113"/>
      <c r="BM104" s="113"/>
    </row>
    <row r="105" spans="2:65" s="1" customFormat="1" ht="18" customHeight="1">
      <c r="B105" s="112"/>
      <c r="C105" s="113"/>
      <c r="D105" s="215" t="s">
        <v>146</v>
      </c>
      <c r="E105" s="216"/>
      <c r="F105" s="216"/>
      <c r="G105" s="113"/>
      <c r="H105" s="113"/>
      <c r="I105" s="113"/>
      <c r="J105" s="115">
        <v>0</v>
      </c>
      <c r="K105" s="113"/>
      <c r="L105" s="112"/>
      <c r="M105" s="113"/>
      <c r="N105" s="116" t="s">
        <v>39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7" t="s">
        <v>143</v>
      </c>
      <c r="AZ105" s="113"/>
      <c r="BA105" s="113"/>
      <c r="BB105" s="113"/>
      <c r="BC105" s="113"/>
      <c r="BD105" s="113"/>
      <c r="BE105" s="118">
        <f t="shared" si="0"/>
        <v>0</v>
      </c>
      <c r="BF105" s="118">
        <f t="shared" si="1"/>
        <v>0</v>
      </c>
      <c r="BG105" s="118">
        <f t="shared" si="2"/>
        <v>0</v>
      </c>
      <c r="BH105" s="118">
        <f t="shared" si="3"/>
        <v>0</v>
      </c>
      <c r="BI105" s="118">
        <f t="shared" si="4"/>
        <v>0</v>
      </c>
      <c r="BJ105" s="117" t="s">
        <v>82</v>
      </c>
      <c r="BK105" s="113"/>
      <c r="BL105" s="113"/>
      <c r="BM105" s="113"/>
    </row>
    <row r="106" spans="2:65" s="1" customFormat="1" ht="18" customHeight="1">
      <c r="B106" s="112"/>
      <c r="C106" s="113"/>
      <c r="D106" s="215" t="s">
        <v>147</v>
      </c>
      <c r="E106" s="216"/>
      <c r="F106" s="216"/>
      <c r="G106" s="113"/>
      <c r="H106" s="113"/>
      <c r="I106" s="113"/>
      <c r="J106" s="115">
        <v>0</v>
      </c>
      <c r="K106" s="113"/>
      <c r="L106" s="112"/>
      <c r="M106" s="113"/>
      <c r="N106" s="116" t="s">
        <v>39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7" t="s">
        <v>143</v>
      </c>
      <c r="AZ106" s="113"/>
      <c r="BA106" s="113"/>
      <c r="BB106" s="113"/>
      <c r="BC106" s="113"/>
      <c r="BD106" s="113"/>
      <c r="BE106" s="118">
        <f t="shared" si="0"/>
        <v>0</v>
      </c>
      <c r="BF106" s="118">
        <f t="shared" si="1"/>
        <v>0</v>
      </c>
      <c r="BG106" s="118">
        <f t="shared" si="2"/>
        <v>0</v>
      </c>
      <c r="BH106" s="118">
        <f t="shared" si="3"/>
        <v>0</v>
      </c>
      <c r="BI106" s="118">
        <f t="shared" si="4"/>
        <v>0</v>
      </c>
      <c r="BJ106" s="117" t="s">
        <v>82</v>
      </c>
      <c r="BK106" s="113"/>
      <c r="BL106" s="113"/>
      <c r="BM106" s="113"/>
    </row>
    <row r="107" spans="2:65" s="1" customFormat="1" ht="18" customHeight="1">
      <c r="B107" s="112"/>
      <c r="C107" s="113"/>
      <c r="D107" s="114" t="s">
        <v>148</v>
      </c>
      <c r="E107" s="113"/>
      <c r="F107" s="113"/>
      <c r="G107" s="113"/>
      <c r="H107" s="113"/>
      <c r="I107" s="113"/>
      <c r="J107" s="115">
        <f>ROUND(J30*T107,2)</f>
        <v>0</v>
      </c>
      <c r="K107" s="113"/>
      <c r="L107" s="112"/>
      <c r="M107" s="113"/>
      <c r="N107" s="116" t="s">
        <v>39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7" t="s">
        <v>149</v>
      </c>
      <c r="AZ107" s="113"/>
      <c r="BA107" s="113"/>
      <c r="BB107" s="113"/>
      <c r="BC107" s="113"/>
      <c r="BD107" s="113"/>
      <c r="BE107" s="118">
        <f t="shared" si="0"/>
        <v>0</v>
      </c>
      <c r="BF107" s="118">
        <f t="shared" si="1"/>
        <v>0</v>
      </c>
      <c r="BG107" s="118">
        <f t="shared" si="2"/>
        <v>0</v>
      </c>
      <c r="BH107" s="118">
        <f t="shared" si="3"/>
        <v>0</v>
      </c>
      <c r="BI107" s="118">
        <f t="shared" si="4"/>
        <v>0</v>
      </c>
      <c r="BJ107" s="117" t="s">
        <v>82</v>
      </c>
      <c r="BK107" s="113"/>
      <c r="BL107" s="113"/>
      <c r="BM107" s="113"/>
    </row>
    <row r="108" spans="2:65" s="1" customFormat="1" ht="11.25">
      <c r="B108" s="28"/>
      <c r="L108" s="28"/>
    </row>
    <row r="109" spans="2:65" s="1" customFormat="1" ht="29.25" customHeight="1">
      <c r="B109" s="28"/>
      <c r="C109" s="119" t="s">
        <v>150</v>
      </c>
      <c r="D109" s="91"/>
      <c r="E109" s="91"/>
      <c r="F109" s="91"/>
      <c r="G109" s="91"/>
      <c r="H109" s="91"/>
      <c r="I109" s="91"/>
      <c r="J109" s="120">
        <f>ROUND(J96+J101,2)</f>
        <v>0</v>
      </c>
      <c r="K109" s="91"/>
      <c r="L109" s="28"/>
    </row>
    <row r="110" spans="2:65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4.95" customHeight="1">
      <c r="B115" s="28"/>
      <c r="C115" s="17" t="s">
        <v>151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3" t="s">
        <v>16</v>
      </c>
      <c r="L117" s="28"/>
    </row>
    <row r="118" spans="2:63" s="1" customFormat="1" ht="16.5" customHeight="1">
      <c r="B118" s="28"/>
      <c r="E118" s="211" t="str">
        <f>E7</f>
        <v>STOMATOLOGIE A ORDINACE V OBJEKTU KD HULÍN</v>
      </c>
      <c r="F118" s="212"/>
      <c r="G118" s="212"/>
      <c r="H118" s="212"/>
      <c r="L118" s="28"/>
    </row>
    <row r="119" spans="2:63" s="1" customFormat="1" ht="12" customHeight="1">
      <c r="B119" s="28"/>
      <c r="C119" s="23" t="s">
        <v>110</v>
      </c>
      <c r="L119" s="28"/>
    </row>
    <row r="120" spans="2:63" s="1" customFormat="1" ht="16.5" customHeight="1">
      <c r="B120" s="28"/>
      <c r="E120" s="172" t="str">
        <f>E9</f>
        <v>06 - Stomatologie- vytápění</v>
      </c>
      <c r="F120" s="213"/>
      <c r="G120" s="213"/>
      <c r="H120" s="213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20</v>
      </c>
      <c r="F122" s="21" t="str">
        <f>F12</f>
        <v>HULÍN</v>
      </c>
      <c r="I122" s="23" t="s">
        <v>22</v>
      </c>
      <c r="J122" s="48" t="str">
        <f>IF(J12="","",J12)</f>
        <v>12. 3. 2025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3" t="s">
        <v>24</v>
      </c>
      <c r="F124" s="21" t="str">
        <f>E15</f>
        <v xml:space="preserve"> </v>
      </c>
      <c r="I124" s="23" t="s">
        <v>30</v>
      </c>
      <c r="J124" s="26" t="str">
        <f>E21</f>
        <v xml:space="preserve"> </v>
      </c>
      <c r="L124" s="28"/>
    </row>
    <row r="125" spans="2:63" s="1" customFormat="1" ht="15.2" customHeight="1">
      <c r="B125" s="28"/>
      <c r="C125" s="23" t="s">
        <v>28</v>
      </c>
      <c r="F125" s="21" t="str">
        <f>IF(E18="","",E18)</f>
        <v>Vyplň údaj</v>
      </c>
      <c r="I125" s="23" t="s">
        <v>32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21"/>
      <c r="C127" s="122" t="s">
        <v>152</v>
      </c>
      <c r="D127" s="123" t="s">
        <v>59</v>
      </c>
      <c r="E127" s="123" t="s">
        <v>55</v>
      </c>
      <c r="F127" s="123" t="s">
        <v>56</v>
      </c>
      <c r="G127" s="123" t="s">
        <v>153</v>
      </c>
      <c r="H127" s="123" t="s">
        <v>154</v>
      </c>
      <c r="I127" s="123" t="s">
        <v>155</v>
      </c>
      <c r="J127" s="124" t="s">
        <v>116</v>
      </c>
      <c r="K127" s="125" t="s">
        <v>156</v>
      </c>
      <c r="L127" s="121"/>
      <c r="M127" s="55" t="s">
        <v>1</v>
      </c>
      <c r="N127" s="56" t="s">
        <v>38</v>
      </c>
      <c r="O127" s="56" t="s">
        <v>157</v>
      </c>
      <c r="P127" s="56" t="s">
        <v>158</v>
      </c>
      <c r="Q127" s="56" t="s">
        <v>159</v>
      </c>
      <c r="R127" s="56" t="s">
        <v>160</v>
      </c>
      <c r="S127" s="56" t="s">
        <v>161</v>
      </c>
      <c r="T127" s="57" t="s">
        <v>162</v>
      </c>
    </row>
    <row r="128" spans="2:63" s="1" customFormat="1" ht="22.9" customHeight="1">
      <c r="B128" s="28"/>
      <c r="C128" s="60" t="s">
        <v>163</v>
      </c>
      <c r="J128" s="126">
        <f>BK128</f>
        <v>0</v>
      </c>
      <c r="L128" s="28"/>
      <c r="M128" s="58"/>
      <c r="N128" s="49"/>
      <c r="O128" s="49"/>
      <c r="P128" s="127">
        <f>P129</f>
        <v>0</v>
      </c>
      <c r="Q128" s="49"/>
      <c r="R128" s="127">
        <f>R129</f>
        <v>4.5830000000000003E-2</v>
      </c>
      <c r="S128" s="49"/>
      <c r="T128" s="128">
        <f>T129</f>
        <v>4.6519999999999999E-2</v>
      </c>
      <c r="AT128" s="13" t="s">
        <v>73</v>
      </c>
      <c r="AU128" s="13" t="s">
        <v>118</v>
      </c>
      <c r="BK128" s="129">
        <f>BK129</f>
        <v>0</v>
      </c>
    </row>
    <row r="129" spans="2:65" s="11" customFormat="1" ht="25.9" customHeight="1">
      <c r="B129" s="130"/>
      <c r="D129" s="131" t="s">
        <v>73</v>
      </c>
      <c r="E129" s="132" t="s">
        <v>369</v>
      </c>
      <c r="F129" s="132" t="s">
        <v>370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4.5830000000000003E-2</v>
      </c>
      <c r="T129" s="137">
        <f>T130</f>
        <v>4.6519999999999999E-2</v>
      </c>
      <c r="AR129" s="131" t="s">
        <v>84</v>
      </c>
      <c r="AT129" s="138" t="s">
        <v>73</v>
      </c>
      <c r="AU129" s="138" t="s">
        <v>74</v>
      </c>
      <c r="AY129" s="131" t="s">
        <v>166</v>
      </c>
      <c r="BK129" s="139">
        <f>BK130</f>
        <v>0</v>
      </c>
    </row>
    <row r="130" spans="2:65" s="11" customFormat="1" ht="22.9" customHeight="1">
      <c r="B130" s="130"/>
      <c r="D130" s="131" t="s">
        <v>73</v>
      </c>
      <c r="E130" s="140" t="s">
        <v>1249</v>
      </c>
      <c r="F130" s="140" t="s">
        <v>1250</v>
      </c>
      <c r="I130" s="133"/>
      <c r="J130" s="141">
        <f>BK130</f>
        <v>0</v>
      </c>
      <c r="L130" s="130"/>
      <c r="M130" s="135"/>
      <c r="P130" s="136">
        <f>SUM(P131:P136)</f>
        <v>0</v>
      </c>
      <c r="R130" s="136">
        <f>SUM(R131:R136)</f>
        <v>4.5830000000000003E-2</v>
      </c>
      <c r="T130" s="137">
        <f>SUM(T131:T136)</f>
        <v>4.6519999999999999E-2</v>
      </c>
      <c r="AR130" s="131" t="s">
        <v>84</v>
      </c>
      <c r="AT130" s="138" t="s">
        <v>73</v>
      </c>
      <c r="AU130" s="138" t="s">
        <v>82</v>
      </c>
      <c r="AY130" s="131" t="s">
        <v>166</v>
      </c>
      <c r="BK130" s="139">
        <f>SUM(BK131:BK136)</f>
        <v>0</v>
      </c>
    </row>
    <row r="131" spans="2:65" s="1" customFormat="1" ht="37.9" customHeight="1">
      <c r="B131" s="112"/>
      <c r="C131" s="142" t="s">
        <v>82</v>
      </c>
      <c r="D131" s="142" t="s">
        <v>168</v>
      </c>
      <c r="E131" s="143" t="s">
        <v>1251</v>
      </c>
      <c r="F131" s="144" t="s">
        <v>1252</v>
      </c>
      <c r="G131" s="145" t="s">
        <v>187</v>
      </c>
      <c r="H131" s="146">
        <v>2</v>
      </c>
      <c r="I131" s="147"/>
      <c r="J131" s="148">
        <f t="shared" ref="J131:J136" si="5">ROUND(I131*H131,2)</f>
        <v>0</v>
      </c>
      <c r="K131" s="149"/>
      <c r="L131" s="28"/>
      <c r="M131" s="150" t="s">
        <v>1</v>
      </c>
      <c r="N131" s="111" t="s">
        <v>39</v>
      </c>
      <c r="P131" s="151">
        <f t="shared" ref="P131:P136" si="6">O131*H131</f>
        <v>0</v>
      </c>
      <c r="Q131" s="151">
        <v>2.256E-2</v>
      </c>
      <c r="R131" s="151">
        <f t="shared" ref="R131:R136" si="7">Q131*H131</f>
        <v>4.512E-2</v>
      </c>
      <c r="S131" s="151">
        <v>0</v>
      </c>
      <c r="T131" s="152">
        <f t="shared" ref="T131:T136" si="8">S131*H131</f>
        <v>0</v>
      </c>
      <c r="AR131" s="153" t="s">
        <v>234</v>
      </c>
      <c r="AT131" s="153" t="s">
        <v>168</v>
      </c>
      <c r="AU131" s="153" t="s">
        <v>84</v>
      </c>
      <c r="AY131" s="13" t="s">
        <v>166</v>
      </c>
      <c r="BE131" s="154">
        <f t="shared" ref="BE131:BE136" si="9">IF(N131="základní",J131,0)</f>
        <v>0</v>
      </c>
      <c r="BF131" s="154">
        <f t="shared" ref="BF131:BF136" si="10">IF(N131="snížená",J131,0)</f>
        <v>0</v>
      </c>
      <c r="BG131" s="154">
        <f t="shared" ref="BG131:BG136" si="11">IF(N131="zákl. přenesená",J131,0)</f>
        <v>0</v>
      </c>
      <c r="BH131" s="154">
        <f t="shared" ref="BH131:BH136" si="12">IF(N131="sníž. přenesená",J131,0)</f>
        <v>0</v>
      </c>
      <c r="BI131" s="154">
        <f t="shared" ref="BI131:BI136" si="13">IF(N131="nulová",J131,0)</f>
        <v>0</v>
      </c>
      <c r="BJ131" s="13" t="s">
        <v>82</v>
      </c>
      <c r="BK131" s="154">
        <f t="shared" ref="BK131:BK136" si="14">ROUND(I131*H131,2)</f>
        <v>0</v>
      </c>
      <c r="BL131" s="13" t="s">
        <v>234</v>
      </c>
      <c r="BM131" s="153" t="s">
        <v>1253</v>
      </c>
    </row>
    <row r="132" spans="2:65" s="1" customFormat="1" ht="24.2" customHeight="1">
      <c r="B132" s="112"/>
      <c r="C132" s="142" t="s">
        <v>84</v>
      </c>
      <c r="D132" s="142" t="s">
        <v>168</v>
      </c>
      <c r="E132" s="143" t="s">
        <v>1254</v>
      </c>
      <c r="F132" s="144" t="s">
        <v>1255</v>
      </c>
      <c r="G132" s="145" t="s">
        <v>187</v>
      </c>
      <c r="H132" s="146">
        <v>2</v>
      </c>
      <c r="I132" s="147"/>
      <c r="J132" s="148">
        <f t="shared" si="5"/>
        <v>0</v>
      </c>
      <c r="K132" s="149"/>
      <c r="L132" s="28"/>
      <c r="M132" s="150" t="s">
        <v>1</v>
      </c>
      <c r="N132" s="111" t="s">
        <v>39</v>
      </c>
      <c r="P132" s="151">
        <f t="shared" si="6"/>
        <v>0</v>
      </c>
      <c r="Q132" s="151">
        <v>5.0000000000000002E-5</v>
      </c>
      <c r="R132" s="151">
        <f t="shared" si="7"/>
        <v>1E-4</v>
      </c>
      <c r="S132" s="151">
        <v>2.3259999999999999E-2</v>
      </c>
      <c r="T132" s="152">
        <f t="shared" si="8"/>
        <v>4.6519999999999999E-2</v>
      </c>
      <c r="AR132" s="153" t="s">
        <v>234</v>
      </c>
      <c r="AT132" s="153" t="s">
        <v>168</v>
      </c>
      <c r="AU132" s="153" t="s">
        <v>84</v>
      </c>
      <c r="AY132" s="13" t="s">
        <v>166</v>
      </c>
      <c r="BE132" s="154">
        <f t="shared" si="9"/>
        <v>0</v>
      </c>
      <c r="BF132" s="154">
        <f t="shared" si="10"/>
        <v>0</v>
      </c>
      <c r="BG132" s="154">
        <f t="shared" si="11"/>
        <v>0</v>
      </c>
      <c r="BH132" s="154">
        <f t="shared" si="12"/>
        <v>0</v>
      </c>
      <c r="BI132" s="154">
        <f t="shared" si="13"/>
        <v>0</v>
      </c>
      <c r="BJ132" s="13" t="s">
        <v>82</v>
      </c>
      <c r="BK132" s="154">
        <f t="shared" si="14"/>
        <v>0</v>
      </c>
      <c r="BL132" s="13" t="s">
        <v>234</v>
      </c>
      <c r="BM132" s="153" t="s">
        <v>1256</v>
      </c>
    </row>
    <row r="133" spans="2:65" s="1" customFormat="1" ht="21.75" customHeight="1">
      <c r="B133" s="112"/>
      <c r="C133" s="142" t="s">
        <v>180</v>
      </c>
      <c r="D133" s="142" t="s">
        <v>853</v>
      </c>
      <c r="E133" s="143" t="s">
        <v>1257</v>
      </c>
      <c r="F133" s="144" t="s">
        <v>1258</v>
      </c>
      <c r="G133" s="145" t="s">
        <v>831</v>
      </c>
      <c r="H133" s="146">
        <v>2</v>
      </c>
      <c r="I133" s="147"/>
      <c r="J133" s="148">
        <f t="shared" si="5"/>
        <v>0</v>
      </c>
      <c r="K133" s="149"/>
      <c r="L133" s="28"/>
      <c r="M133" s="150" t="s">
        <v>1</v>
      </c>
      <c r="N133" s="111" t="s">
        <v>39</v>
      </c>
      <c r="P133" s="151">
        <f t="shared" si="6"/>
        <v>0</v>
      </c>
      <c r="Q133" s="151">
        <v>0</v>
      </c>
      <c r="R133" s="151">
        <f t="shared" si="7"/>
        <v>0</v>
      </c>
      <c r="S133" s="151">
        <v>0</v>
      </c>
      <c r="T133" s="152">
        <f t="shared" si="8"/>
        <v>0</v>
      </c>
      <c r="AR133" s="153" t="s">
        <v>234</v>
      </c>
      <c r="AT133" s="153" t="s">
        <v>168</v>
      </c>
      <c r="AU133" s="153" t="s">
        <v>84</v>
      </c>
      <c r="AY133" s="13" t="s">
        <v>166</v>
      </c>
      <c r="BE133" s="154">
        <f t="shared" si="9"/>
        <v>0</v>
      </c>
      <c r="BF133" s="154">
        <f t="shared" si="10"/>
        <v>0</v>
      </c>
      <c r="BG133" s="154">
        <f t="shared" si="11"/>
        <v>0</v>
      </c>
      <c r="BH133" s="154">
        <f t="shared" si="12"/>
        <v>0</v>
      </c>
      <c r="BI133" s="154">
        <f t="shared" si="13"/>
        <v>0</v>
      </c>
      <c r="BJ133" s="13" t="s">
        <v>82</v>
      </c>
      <c r="BK133" s="154">
        <f t="shared" si="14"/>
        <v>0</v>
      </c>
      <c r="BL133" s="13" t="s">
        <v>234</v>
      </c>
      <c r="BM133" s="153" t="s">
        <v>1259</v>
      </c>
    </row>
    <row r="134" spans="2:65" s="1" customFormat="1" ht="16.5" customHeight="1">
      <c r="B134" s="112"/>
      <c r="C134" s="142" t="s">
        <v>172</v>
      </c>
      <c r="D134" s="142" t="s">
        <v>853</v>
      </c>
      <c r="E134" s="143" t="s">
        <v>1260</v>
      </c>
      <c r="F134" s="144" t="s">
        <v>1261</v>
      </c>
      <c r="G134" s="145" t="s">
        <v>196</v>
      </c>
      <c r="H134" s="146">
        <v>3</v>
      </c>
      <c r="I134" s="147"/>
      <c r="J134" s="148">
        <f t="shared" si="5"/>
        <v>0</v>
      </c>
      <c r="K134" s="149"/>
      <c r="L134" s="28"/>
      <c r="M134" s="150" t="s">
        <v>1</v>
      </c>
      <c r="N134" s="111" t="s">
        <v>39</v>
      </c>
      <c r="P134" s="151">
        <f t="shared" si="6"/>
        <v>0</v>
      </c>
      <c r="Q134" s="151">
        <v>0</v>
      </c>
      <c r="R134" s="151">
        <f t="shared" si="7"/>
        <v>0</v>
      </c>
      <c r="S134" s="151">
        <v>0</v>
      </c>
      <c r="T134" s="152">
        <f t="shared" si="8"/>
        <v>0</v>
      </c>
      <c r="AR134" s="153" t="s">
        <v>234</v>
      </c>
      <c r="AT134" s="153" t="s">
        <v>168</v>
      </c>
      <c r="AU134" s="153" t="s">
        <v>84</v>
      </c>
      <c r="AY134" s="13" t="s">
        <v>166</v>
      </c>
      <c r="BE134" s="154">
        <f t="shared" si="9"/>
        <v>0</v>
      </c>
      <c r="BF134" s="154">
        <f t="shared" si="10"/>
        <v>0</v>
      </c>
      <c r="BG134" s="154">
        <f t="shared" si="11"/>
        <v>0</v>
      </c>
      <c r="BH134" s="154">
        <f t="shared" si="12"/>
        <v>0</v>
      </c>
      <c r="BI134" s="154">
        <f t="shared" si="13"/>
        <v>0</v>
      </c>
      <c r="BJ134" s="13" t="s">
        <v>82</v>
      </c>
      <c r="BK134" s="154">
        <f t="shared" si="14"/>
        <v>0</v>
      </c>
      <c r="BL134" s="13" t="s">
        <v>234</v>
      </c>
      <c r="BM134" s="153" t="s">
        <v>1262</v>
      </c>
    </row>
    <row r="135" spans="2:65" s="1" customFormat="1" ht="16.5" customHeight="1">
      <c r="B135" s="112"/>
      <c r="C135" s="142" t="s">
        <v>189</v>
      </c>
      <c r="D135" s="142" t="s">
        <v>168</v>
      </c>
      <c r="E135" s="143" t="s">
        <v>1263</v>
      </c>
      <c r="F135" s="144" t="s">
        <v>1264</v>
      </c>
      <c r="G135" s="145" t="s">
        <v>251</v>
      </c>
      <c r="H135" s="146">
        <v>1</v>
      </c>
      <c r="I135" s="147"/>
      <c r="J135" s="148">
        <f t="shared" si="5"/>
        <v>0</v>
      </c>
      <c r="K135" s="149"/>
      <c r="L135" s="28"/>
      <c r="M135" s="150" t="s">
        <v>1</v>
      </c>
      <c r="N135" s="111" t="s">
        <v>39</v>
      </c>
      <c r="P135" s="151">
        <f t="shared" si="6"/>
        <v>0</v>
      </c>
      <c r="Q135" s="151">
        <v>6.0999999999999997E-4</v>
      </c>
      <c r="R135" s="151">
        <f t="shared" si="7"/>
        <v>6.0999999999999997E-4</v>
      </c>
      <c r="S135" s="151">
        <v>0</v>
      </c>
      <c r="T135" s="152">
        <f t="shared" si="8"/>
        <v>0</v>
      </c>
      <c r="AR135" s="153" t="s">
        <v>234</v>
      </c>
      <c r="AT135" s="153" t="s">
        <v>168</v>
      </c>
      <c r="AU135" s="153" t="s">
        <v>84</v>
      </c>
      <c r="AY135" s="13" t="s">
        <v>166</v>
      </c>
      <c r="BE135" s="154">
        <f t="shared" si="9"/>
        <v>0</v>
      </c>
      <c r="BF135" s="154">
        <f t="shared" si="10"/>
        <v>0</v>
      </c>
      <c r="BG135" s="154">
        <f t="shared" si="11"/>
        <v>0</v>
      </c>
      <c r="BH135" s="154">
        <f t="shared" si="12"/>
        <v>0</v>
      </c>
      <c r="BI135" s="154">
        <f t="shared" si="13"/>
        <v>0</v>
      </c>
      <c r="BJ135" s="13" t="s">
        <v>82</v>
      </c>
      <c r="BK135" s="154">
        <f t="shared" si="14"/>
        <v>0</v>
      </c>
      <c r="BL135" s="13" t="s">
        <v>234</v>
      </c>
      <c r="BM135" s="153" t="s">
        <v>1265</v>
      </c>
    </row>
    <row r="136" spans="2:65" s="1" customFormat="1" ht="24.2" customHeight="1">
      <c r="B136" s="112"/>
      <c r="C136" s="142" t="s">
        <v>193</v>
      </c>
      <c r="D136" s="142" t="s">
        <v>168</v>
      </c>
      <c r="E136" s="143" t="s">
        <v>1266</v>
      </c>
      <c r="F136" s="144" t="s">
        <v>1267</v>
      </c>
      <c r="G136" s="145" t="s">
        <v>177</v>
      </c>
      <c r="H136" s="146">
        <v>4.5999999999999999E-2</v>
      </c>
      <c r="I136" s="147"/>
      <c r="J136" s="148">
        <f t="shared" si="5"/>
        <v>0</v>
      </c>
      <c r="K136" s="149"/>
      <c r="L136" s="28"/>
      <c r="M136" s="167" t="s">
        <v>1</v>
      </c>
      <c r="N136" s="168" t="s">
        <v>39</v>
      </c>
      <c r="O136" s="169"/>
      <c r="P136" s="170">
        <f t="shared" si="6"/>
        <v>0</v>
      </c>
      <c r="Q136" s="170">
        <v>0</v>
      </c>
      <c r="R136" s="170">
        <f t="shared" si="7"/>
        <v>0</v>
      </c>
      <c r="S136" s="170">
        <v>0</v>
      </c>
      <c r="T136" s="171">
        <f t="shared" si="8"/>
        <v>0</v>
      </c>
      <c r="AR136" s="153" t="s">
        <v>234</v>
      </c>
      <c r="AT136" s="153" t="s">
        <v>168</v>
      </c>
      <c r="AU136" s="153" t="s">
        <v>84</v>
      </c>
      <c r="AY136" s="13" t="s">
        <v>166</v>
      </c>
      <c r="BE136" s="154">
        <f t="shared" si="9"/>
        <v>0</v>
      </c>
      <c r="BF136" s="154">
        <f t="shared" si="10"/>
        <v>0</v>
      </c>
      <c r="BG136" s="154">
        <f t="shared" si="11"/>
        <v>0</v>
      </c>
      <c r="BH136" s="154">
        <f t="shared" si="12"/>
        <v>0</v>
      </c>
      <c r="BI136" s="154">
        <f t="shared" si="13"/>
        <v>0</v>
      </c>
      <c r="BJ136" s="13" t="s">
        <v>82</v>
      </c>
      <c r="BK136" s="154">
        <f t="shared" si="14"/>
        <v>0</v>
      </c>
      <c r="BL136" s="13" t="s">
        <v>234</v>
      </c>
      <c r="BM136" s="153" t="s">
        <v>1268</v>
      </c>
    </row>
    <row r="137" spans="2:65" s="1" customFormat="1" ht="6.95" customHeight="1"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28"/>
    </row>
  </sheetData>
  <autoFilter ref="C127:K136" xr:uid="{00000000-0009-0000-0000-000006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8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1269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J121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ROUND((SUM(BE121:BE128) + SUM(BE148:BE280)),  2)</f>
        <v>0</v>
      </c>
      <c r="I35" s="90">
        <v>0.21</v>
      </c>
      <c r="J35" s="89">
        <f>ROUND(((SUM(BE121:BE128) + SUM(BE148:BE280))*I35),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ROUND((SUM(BF121:BF128) + SUM(BF148:BF280)),  2)</f>
        <v>0</v>
      </c>
      <c r="I36" s="90">
        <v>0.12</v>
      </c>
      <c r="J36" s="89">
        <f>ROUND(((SUM(BF121:BF128) + SUM(BF148:BF280))*I36),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ROUND((SUM(BG121:BG128) + SUM(BG148:BG280)),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ROUND((SUM(BH121:BH128) + SUM(BH148:BH280)),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ROUND((SUM(BI121:BI128) + SUM(BI148:BI280)),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07 - Ordinace stavba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J148</f>
        <v>0</v>
      </c>
      <c r="L96" s="28"/>
      <c r="AU96" s="13" t="s">
        <v>118</v>
      </c>
    </row>
    <row r="97" spans="2:12" s="8" customFormat="1" ht="24.95" customHeight="1">
      <c r="B97" s="102"/>
      <c r="D97" s="103" t="s">
        <v>119</v>
      </c>
      <c r="E97" s="104"/>
      <c r="F97" s="104"/>
      <c r="G97" s="104"/>
      <c r="H97" s="104"/>
      <c r="I97" s="104"/>
      <c r="J97" s="105">
        <f>J149</f>
        <v>0</v>
      </c>
      <c r="L97" s="102"/>
    </row>
    <row r="98" spans="2:12" s="9" customFormat="1" ht="19.899999999999999" customHeight="1">
      <c r="B98" s="106"/>
      <c r="D98" s="107" t="s">
        <v>120</v>
      </c>
      <c r="E98" s="108"/>
      <c r="F98" s="108"/>
      <c r="G98" s="108"/>
      <c r="H98" s="108"/>
      <c r="I98" s="108"/>
      <c r="J98" s="109">
        <f>J150</f>
        <v>0</v>
      </c>
      <c r="L98" s="106"/>
    </row>
    <row r="99" spans="2:12" s="9" customFormat="1" ht="19.899999999999999" customHeight="1">
      <c r="B99" s="106"/>
      <c r="D99" s="107" t="s">
        <v>121</v>
      </c>
      <c r="E99" s="108"/>
      <c r="F99" s="108"/>
      <c r="G99" s="108"/>
      <c r="H99" s="108"/>
      <c r="I99" s="108"/>
      <c r="J99" s="109">
        <f>J153</f>
        <v>0</v>
      </c>
      <c r="L99" s="106"/>
    </row>
    <row r="100" spans="2:12" s="9" customFormat="1" ht="19.899999999999999" customHeight="1">
      <c r="B100" s="106"/>
      <c r="D100" s="107" t="s">
        <v>122</v>
      </c>
      <c r="E100" s="108"/>
      <c r="F100" s="108"/>
      <c r="G100" s="108"/>
      <c r="H100" s="108"/>
      <c r="I100" s="108"/>
      <c r="J100" s="109">
        <f>J156</f>
        <v>0</v>
      </c>
      <c r="L100" s="106"/>
    </row>
    <row r="101" spans="2:12" s="9" customFormat="1" ht="19.899999999999999" customHeight="1">
      <c r="B101" s="106"/>
      <c r="D101" s="107" t="s">
        <v>123</v>
      </c>
      <c r="E101" s="108"/>
      <c r="F101" s="108"/>
      <c r="G101" s="108"/>
      <c r="H101" s="108"/>
      <c r="I101" s="108"/>
      <c r="J101" s="109">
        <f>J158</f>
        <v>0</v>
      </c>
      <c r="L101" s="106"/>
    </row>
    <row r="102" spans="2:12" s="9" customFormat="1" ht="19.899999999999999" customHeight="1">
      <c r="B102" s="106"/>
      <c r="D102" s="107" t="s">
        <v>125</v>
      </c>
      <c r="E102" s="108"/>
      <c r="F102" s="108"/>
      <c r="G102" s="108"/>
      <c r="H102" s="108"/>
      <c r="I102" s="108"/>
      <c r="J102" s="109">
        <f>J166</f>
        <v>0</v>
      </c>
      <c r="L102" s="106"/>
    </row>
    <row r="103" spans="2:12" s="9" customFormat="1" ht="19.899999999999999" customHeight="1">
      <c r="B103" s="106"/>
      <c r="D103" s="107" t="s">
        <v>126</v>
      </c>
      <c r="E103" s="108"/>
      <c r="F103" s="108"/>
      <c r="G103" s="108"/>
      <c r="H103" s="108"/>
      <c r="I103" s="108"/>
      <c r="J103" s="109">
        <f>J186</f>
        <v>0</v>
      </c>
      <c r="L103" s="106"/>
    </row>
    <row r="104" spans="2:12" s="9" customFormat="1" ht="19.899999999999999" customHeight="1">
      <c r="B104" s="106"/>
      <c r="D104" s="107" t="s">
        <v>127</v>
      </c>
      <c r="E104" s="108"/>
      <c r="F104" s="108"/>
      <c r="G104" s="108"/>
      <c r="H104" s="108"/>
      <c r="I104" s="108"/>
      <c r="J104" s="109">
        <f>J191</f>
        <v>0</v>
      </c>
      <c r="L104" s="106"/>
    </row>
    <row r="105" spans="2:12" s="8" customFormat="1" ht="24.95" customHeight="1">
      <c r="B105" s="102"/>
      <c r="D105" s="103" t="s">
        <v>128</v>
      </c>
      <c r="E105" s="104"/>
      <c r="F105" s="104"/>
      <c r="G105" s="104"/>
      <c r="H105" s="104"/>
      <c r="I105" s="104"/>
      <c r="J105" s="105">
        <f>J193</f>
        <v>0</v>
      </c>
      <c r="L105" s="102"/>
    </row>
    <row r="106" spans="2:12" s="9" customFormat="1" ht="19.899999999999999" customHeight="1">
      <c r="B106" s="106"/>
      <c r="D106" s="107" t="s">
        <v>129</v>
      </c>
      <c r="E106" s="108"/>
      <c r="F106" s="108"/>
      <c r="G106" s="108"/>
      <c r="H106" s="108"/>
      <c r="I106" s="108"/>
      <c r="J106" s="109">
        <f>J194</f>
        <v>0</v>
      </c>
      <c r="L106" s="106"/>
    </row>
    <row r="107" spans="2:12" s="9" customFormat="1" ht="19.899999999999999" customHeight="1">
      <c r="B107" s="106"/>
      <c r="D107" s="107" t="s">
        <v>130</v>
      </c>
      <c r="E107" s="108"/>
      <c r="F107" s="108"/>
      <c r="G107" s="108"/>
      <c r="H107" s="108"/>
      <c r="I107" s="108"/>
      <c r="J107" s="109">
        <f>J202</f>
        <v>0</v>
      </c>
      <c r="L107" s="106"/>
    </row>
    <row r="108" spans="2:12" s="9" customFormat="1" ht="19.899999999999999" customHeight="1">
      <c r="B108" s="106"/>
      <c r="D108" s="107" t="s">
        <v>760</v>
      </c>
      <c r="E108" s="108"/>
      <c r="F108" s="108"/>
      <c r="G108" s="108"/>
      <c r="H108" s="108"/>
      <c r="I108" s="108"/>
      <c r="J108" s="109">
        <f>J204</f>
        <v>0</v>
      </c>
      <c r="L108" s="106"/>
    </row>
    <row r="109" spans="2:12" s="9" customFormat="1" ht="19.899999999999999" customHeight="1">
      <c r="B109" s="106"/>
      <c r="D109" s="107" t="s">
        <v>131</v>
      </c>
      <c r="E109" s="108"/>
      <c r="F109" s="108"/>
      <c r="G109" s="108"/>
      <c r="H109" s="108"/>
      <c r="I109" s="108"/>
      <c r="J109" s="109">
        <f>J207</f>
        <v>0</v>
      </c>
      <c r="L109" s="106"/>
    </row>
    <row r="110" spans="2:12" s="9" customFormat="1" ht="19.899999999999999" customHeight="1">
      <c r="B110" s="106"/>
      <c r="D110" s="107" t="s">
        <v>132</v>
      </c>
      <c r="E110" s="108"/>
      <c r="F110" s="108"/>
      <c r="G110" s="108"/>
      <c r="H110" s="108"/>
      <c r="I110" s="108"/>
      <c r="J110" s="109">
        <f>J210</f>
        <v>0</v>
      </c>
      <c r="L110" s="106"/>
    </row>
    <row r="111" spans="2:12" s="9" customFormat="1" ht="19.899999999999999" customHeight="1">
      <c r="B111" s="106"/>
      <c r="D111" s="107" t="s">
        <v>133</v>
      </c>
      <c r="E111" s="108"/>
      <c r="F111" s="108"/>
      <c r="G111" s="108"/>
      <c r="H111" s="108"/>
      <c r="I111" s="108"/>
      <c r="J111" s="109">
        <f>J218</f>
        <v>0</v>
      </c>
      <c r="L111" s="106"/>
    </row>
    <row r="112" spans="2:12" s="9" customFormat="1" ht="19.899999999999999" customHeight="1">
      <c r="B112" s="106"/>
      <c r="D112" s="107" t="s">
        <v>135</v>
      </c>
      <c r="E112" s="108"/>
      <c r="F112" s="108"/>
      <c r="G112" s="108"/>
      <c r="H112" s="108"/>
      <c r="I112" s="108"/>
      <c r="J112" s="109">
        <f>J233</f>
        <v>0</v>
      </c>
      <c r="L112" s="106"/>
    </row>
    <row r="113" spans="2:65" s="9" customFormat="1" ht="19.899999999999999" customHeight="1">
      <c r="B113" s="106"/>
      <c r="D113" s="107" t="s">
        <v>136</v>
      </c>
      <c r="E113" s="108"/>
      <c r="F113" s="108"/>
      <c r="G113" s="108"/>
      <c r="H113" s="108"/>
      <c r="I113" s="108"/>
      <c r="J113" s="109">
        <f>J245</f>
        <v>0</v>
      </c>
      <c r="L113" s="106"/>
    </row>
    <row r="114" spans="2:65" s="9" customFormat="1" ht="19.899999999999999" customHeight="1">
      <c r="B114" s="106"/>
      <c r="D114" s="107" t="s">
        <v>137</v>
      </c>
      <c r="E114" s="108"/>
      <c r="F114" s="108"/>
      <c r="G114" s="108"/>
      <c r="H114" s="108"/>
      <c r="I114" s="108"/>
      <c r="J114" s="109">
        <f>J256</f>
        <v>0</v>
      </c>
      <c r="L114" s="106"/>
    </row>
    <row r="115" spans="2:65" s="9" customFormat="1" ht="19.899999999999999" customHeight="1">
      <c r="B115" s="106"/>
      <c r="D115" s="107" t="s">
        <v>138</v>
      </c>
      <c r="E115" s="108"/>
      <c r="F115" s="108"/>
      <c r="G115" s="108"/>
      <c r="H115" s="108"/>
      <c r="I115" s="108"/>
      <c r="J115" s="109">
        <f>J266</f>
        <v>0</v>
      </c>
      <c r="L115" s="106"/>
    </row>
    <row r="116" spans="2:65" s="9" customFormat="1" ht="19.899999999999999" customHeight="1">
      <c r="B116" s="106"/>
      <c r="D116" s="107" t="s">
        <v>1270</v>
      </c>
      <c r="E116" s="108"/>
      <c r="F116" s="108"/>
      <c r="G116" s="108"/>
      <c r="H116" s="108"/>
      <c r="I116" s="108"/>
      <c r="J116" s="109">
        <f>J275</f>
        <v>0</v>
      </c>
      <c r="L116" s="106"/>
    </row>
    <row r="117" spans="2:65" s="8" customFormat="1" ht="24.95" customHeight="1">
      <c r="B117" s="102"/>
      <c r="D117" s="103" t="s">
        <v>139</v>
      </c>
      <c r="E117" s="104"/>
      <c r="F117" s="104"/>
      <c r="G117" s="104"/>
      <c r="H117" s="104"/>
      <c r="I117" s="104"/>
      <c r="J117" s="105">
        <f>J277</f>
        <v>0</v>
      </c>
      <c r="L117" s="102"/>
    </row>
    <row r="118" spans="2:65" s="9" customFormat="1" ht="19.899999999999999" customHeight="1">
      <c r="B118" s="106"/>
      <c r="D118" s="107" t="s">
        <v>140</v>
      </c>
      <c r="E118" s="108"/>
      <c r="F118" s="108"/>
      <c r="G118" s="108"/>
      <c r="H118" s="108"/>
      <c r="I118" s="108"/>
      <c r="J118" s="109">
        <f>J278</f>
        <v>0</v>
      </c>
      <c r="L118" s="106"/>
    </row>
    <row r="119" spans="2:65" s="1" customFormat="1" ht="21.75" customHeight="1">
      <c r="B119" s="28"/>
      <c r="L119" s="28"/>
    </row>
    <row r="120" spans="2:65" s="1" customFormat="1" ht="6.95" customHeight="1">
      <c r="B120" s="28"/>
      <c r="L120" s="28"/>
    </row>
    <row r="121" spans="2:65" s="1" customFormat="1" ht="29.25" customHeight="1">
      <c r="B121" s="28"/>
      <c r="C121" s="101" t="s">
        <v>141</v>
      </c>
      <c r="J121" s="110">
        <f>ROUND(J122 + J123 + J124 + J125 + J126 + J127,2)</f>
        <v>0</v>
      </c>
      <c r="L121" s="28"/>
      <c r="N121" s="111" t="s">
        <v>38</v>
      </c>
    </row>
    <row r="122" spans="2:65" s="1" customFormat="1" ht="18" customHeight="1">
      <c r="B122" s="112"/>
      <c r="C122" s="113"/>
      <c r="D122" s="215" t="s">
        <v>142</v>
      </c>
      <c r="E122" s="216"/>
      <c r="F122" s="216"/>
      <c r="G122" s="113"/>
      <c r="H122" s="113"/>
      <c r="I122" s="113"/>
      <c r="J122" s="115">
        <v>0</v>
      </c>
      <c r="K122" s="113"/>
      <c r="L122" s="112"/>
      <c r="M122" s="113"/>
      <c r="N122" s="116" t="s">
        <v>39</v>
      </c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7" t="s">
        <v>143</v>
      </c>
      <c r="AZ122" s="113"/>
      <c r="BA122" s="113"/>
      <c r="BB122" s="113"/>
      <c r="BC122" s="113"/>
      <c r="BD122" s="113"/>
      <c r="BE122" s="118">
        <f t="shared" ref="BE122:BE127" si="0">IF(N122="základní",J122,0)</f>
        <v>0</v>
      </c>
      <c r="BF122" s="118">
        <f t="shared" ref="BF122:BF127" si="1">IF(N122="snížená",J122,0)</f>
        <v>0</v>
      </c>
      <c r="BG122" s="118">
        <f t="shared" ref="BG122:BG127" si="2">IF(N122="zákl. přenesená",J122,0)</f>
        <v>0</v>
      </c>
      <c r="BH122" s="118">
        <f t="shared" ref="BH122:BH127" si="3">IF(N122="sníž. přenesená",J122,0)</f>
        <v>0</v>
      </c>
      <c r="BI122" s="118">
        <f t="shared" ref="BI122:BI127" si="4">IF(N122="nulová",J122,0)</f>
        <v>0</v>
      </c>
      <c r="BJ122" s="117" t="s">
        <v>82</v>
      </c>
      <c r="BK122" s="113"/>
      <c r="BL122" s="113"/>
      <c r="BM122" s="113"/>
    </row>
    <row r="123" spans="2:65" s="1" customFormat="1" ht="18" customHeight="1">
      <c r="B123" s="112"/>
      <c r="C123" s="113"/>
      <c r="D123" s="215" t="s">
        <v>144</v>
      </c>
      <c r="E123" s="216"/>
      <c r="F123" s="216"/>
      <c r="G123" s="113"/>
      <c r="H123" s="113"/>
      <c r="I123" s="113"/>
      <c r="J123" s="115">
        <v>0</v>
      </c>
      <c r="K123" s="113"/>
      <c r="L123" s="112"/>
      <c r="M123" s="113"/>
      <c r="N123" s="116" t="s">
        <v>39</v>
      </c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7" t="s">
        <v>143</v>
      </c>
      <c r="AZ123" s="113"/>
      <c r="BA123" s="113"/>
      <c r="BB123" s="113"/>
      <c r="BC123" s="113"/>
      <c r="BD123" s="113"/>
      <c r="BE123" s="118">
        <f t="shared" si="0"/>
        <v>0</v>
      </c>
      <c r="BF123" s="118">
        <f t="shared" si="1"/>
        <v>0</v>
      </c>
      <c r="BG123" s="118">
        <f t="shared" si="2"/>
        <v>0</v>
      </c>
      <c r="BH123" s="118">
        <f t="shared" si="3"/>
        <v>0</v>
      </c>
      <c r="BI123" s="118">
        <f t="shared" si="4"/>
        <v>0</v>
      </c>
      <c r="BJ123" s="117" t="s">
        <v>82</v>
      </c>
      <c r="BK123" s="113"/>
      <c r="BL123" s="113"/>
      <c r="BM123" s="113"/>
    </row>
    <row r="124" spans="2:65" s="1" customFormat="1" ht="18" customHeight="1">
      <c r="B124" s="112"/>
      <c r="C124" s="113"/>
      <c r="D124" s="215" t="s">
        <v>145</v>
      </c>
      <c r="E124" s="216"/>
      <c r="F124" s="216"/>
      <c r="G124" s="113"/>
      <c r="H124" s="113"/>
      <c r="I124" s="113"/>
      <c r="J124" s="115">
        <v>0</v>
      </c>
      <c r="K124" s="113"/>
      <c r="L124" s="112"/>
      <c r="M124" s="113"/>
      <c r="N124" s="116" t="s">
        <v>39</v>
      </c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7" t="s">
        <v>143</v>
      </c>
      <c r="AZ124" s="113"/>
      <c r="BA124" s="113"/>
      <c r="BB124" s="113"/>
      <c r="BC124" s="113"/>
      <c r="BD124" s="113"/>
      <c r="BE124" s="118">
        <f t="shared" si="0"/>
        <v>0</v>
      </c>
      <c r="BF124" s="118">
        <f t="shared" si="1"/>
        <v>0</v>
      </c>
      <c r="BG124" s="118">
        <f t="shared" si="2"/>
        <v>0</v>
      </c>
      <c r="BH124" s="118">
        <f t="shared" si="3"/>
        <v>0</v>
      </c>
      <c r="BI124" s="118">
        <f t="shared" si="4"/>
        <v>0</v>
      </c>
      <c r="BJ124" s="117" t="s">
        <v>82</v>
      </c>
      <c r="BK124" s="113"/>
      <c r="BL124" s="113"/>
      <c r="BM124" s="113"/>
    </row>
    <row r="125" spans="2:65" s="1" customFormat="1" ht="18" customHeight="1">
      <c r="B125" s="112"/>
      <c r="C125" s="113"/>
      <c r="D125" s="215" t="s">
        <v>146</v>
      </c>
      <c r="E125" s="216"/>
      <c r="F125" s="216"/>
      <c r="G125" s="113"/>
      <c r="H125" s="113"/>
      <c r="I125" s="113"/>
      <c r="J125" s="115">
        <v>0</v>
      </c>
      <c r="K125" s="113"/>
      <c r="L125" s="112"/>
      <c r="M125" s="113"/>
      <c r="N125" s="116" t="s">
        <v>39</v>
      </c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7" t="s">
        <v>143</v>
      </c>
      <c r="AZ125" s="113"/>
      <c r="BA125" s="113"/>
      <c r="BB125" s="113"/>
      <c r="BC125" s="113"/>
      <c r="BD125" s="113"/>
      <c r="BE125" s="118">
        <f t="shared" si="0"/>
        <v>0</v>
      </c>
      <c r="BF125" s="118">
        <f t="shared" si="1"/>
        <v>0</v>
      </c>
      <c r="BG125" s="118">
        <f t="shared" si="2"/>
        <v>0</v>
      </c>
      <c r="BH125" s="118">
        <f t="shared" si="3"/>
        <v>0</v>
      </c>
      <c r="BI125" s="118">
        <f t="shared" si="4"/>
        <v>0</v>
      </c>
      <c r="BJ125" s="117" t="s">
        <v>82</v>
      </c>
      <c r="BK125" s="113"/>
      <c r="BL125" s="113"/>
      <c r="BM125" s="113"/>
    </row>
    <row r="126" spans="2:65" s="1" customFormat="1" ht="18" customHeight="1">
      <c r="B126" s="112"/>
      <c r="C126" s="113"/>
      <c r="D126" s="215" t="s">
        <v>147</v>
      </c>
      <c r="E126" s="216"/>
      <c r="F126" s="216"/>
      <c r="G126" s="113"/>
      <c r="H126" s="113"/>
      <c r="I126" s="113"/>
      <c r="J126" s="115">
        <v>0</v>
      </c>
      <c r="K126" s="113"/>
      <c r="L126" s="112"/>
      <c r="M126" s="113"/>
      <c r="N126" s="116" t="s">
        <v>39</v>
      </c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7" t="s">
        <v>143</v>
      </c>
      <c r="AZ126" s="113"/>
      <c r="BA126" s="113"/>
      <c r="BB126" s="113"/>
      <c r="BC126" s="113"/>
      <c r="BD126" s="113"/>
      <c r="BE126" s="118">
        <f t="shared" si="0"/>
        <v>0</v>
      </c>
      <c r="BF126" s="118">
        <f t="shared" si="1"/>
        <v>0</v>
      </c>
      <c r="BG126" s="118">
        <f t="shared" si="2"/>
        <v>0</v>
      </c>
      <c r="BH126" s="118">
        <f t="shared" si="3"/>
        <v>0</v>
      </c>
      <c r="BI126" s="118">
        <f t="shared" si="4"/>
        <v>0</v>
      </c>
      <c r="BJ126" s="117" t="s">
        <v>82</v>
      </c>
      <c r="BK126" s="113"/>
      <c r="BL126" s="113"/>
      <c r="BM126" s="113"/>
    </row>
    <row r="127" spans="2:65" s="1" customFormat="1" ht="18" customHeight="1">
      <c r="B127" s="112"/>
      <c r="C127" s="113"/>
      <c r="D127" s="114" t="s">
        <v>148</v>
      </c>
      <c r="E127" s="113"/>
      <c r="F127" s="113"/>
      <c r="G127" s="113"/>
      <c r="H127" s="113"/>
      <c r="I127" s="113"/>
      <c r="J127" s="115">
        <f>ROUND(J30*T127,2)</f>
        <v>0</v>
      </c>
      <c r="K127" s="113"/>
      <c r="L127" s="112"/>
      <c r="M127" s="113"/>
      <c r="N127" s="116" t="s">
        <v>39</v>
      </c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7" t="s">
        <v>149</v>
      </c>
      <c r="AZ127" s="113"/>
      <c r="BA127" s="113"/>
      <c r="BB127" s="113"/>
      <c r="BC127" s="113"/>
      <c r="BD127" s="113"/>
      <c r="BE127" s="118">
        <f t="shared" si="0"/>
        <v>0</v>
      </c>
      <c r="BF127" s="118">
        <f t="shared" si="1"/>
        <v>0</v>
      </c>
      <c r="BG127" s="118">
        <f t="shared" si="2"/>
        <v>0</v>
      </c>
      <c r="BH127" s="118">
        <f t="shared" si="3"/>
        <v>0</v>
      </c>
      <c r="BI127" s="118">
        <f t="shared" si="4"/>
        <v>0</v>
      </c>
      <c r="BJ127" s="117" t="s">
        <v>82</v>
      </c>
      <c r="BK127" s="113"/>
      <c r="BL127" s="113"/>
      <c r="BM127" s="113"/>
    </row>
    <row r="128" spans="2:65" s="1" customFormat="1" ht="11.25">
      <c r="B128" s="28"/>
      <c r="L128" s="28"/>
    </row>
    <row r="129" spans="2:12" s="1" customFormat="1" ht="29.25" customHeight="1">
      <c r="B129" s="28"/>
      <c r="C129" s="119" t="s">
        <v>150</v>
      </c>
      <c r="D129" s="91"/>
      <c r="E129" s="91"/>
      <c r="F129" s="91"/>
      <c r="G129" s="91"/>
      <c r="H129" s="91"/>
      <c r="I129" s="91"/>
      <c r="J129" s="120">
        <f>ROUND(J96+J121,2)</f>
        <v>0</v>
      </c>
      <c r="K129" s="91"/>
      <c r="L129" s="28"/>
    </row>
    <row r="130" spans="2:12" s="1" customFormat="1" ht="6.95" customHeight="1"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28"/>
    </row>
    <row r="134" spans="2:12" s="1" customFormat="1" ht="6.95" customHeight="1"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28"/>
    </row>
    <row r="135" spans="2:12" s="1" customFormat="1" ht="24.95" customHeight="1">
      <c r="B135" s="28"/>
      <c r="C135" s="17" t="s">
        <v>151</v>
      </c>
      <c r="L135" s="28"/>
    </row>
    <row r="136" spans="2:12" s="1" customFormat="1" ht="6.95" customHeight="1">
      <c r="B136" s="28"/>
      <c r="L136" s="28"/>
    </row>
    <row r="137" spans="2:12" s="1" customFormat="1" ht="12" customHeight="1">
      <c r="B137" s="28"/>
      <c r="C137" s="23" t="s">
        <v>16</v>
      </c>
      <c r="L137" s="28"/>
    </row>
    <row r="138" spans="2:12" s="1" customFormat="1" ht="16.5" customHeight="1">
      <c r="B138" s="28"/>
      <c r="E138" s="211" t="str">
        <f>E7</f>
        <v>STOMATOLOGIE A ORDINACE V OBJEKTU KD HULÍN</v>
      </c>
      <c r="F138" s="212"/>
      <c r="G138" s="212"/>
      <c r="H138" s="212"/>
      <c r="L138" s="28"/>
    </row>
    <row r="139" spans="2:12" s="1" customFormat="1" ht="12" customHeight="1">
      <c r="B139" s="28"/>
      <c r="C139" s="23" t="s">
        <v>110</v>
      </c>
      <c r="L139" s="28"/>
    </row>
    <row r="140" spans="2:12" s="1" customFormat="1" ht="16.5" customHeight="1">
      <c r="B140" s="28"/>
      <c r="E140" s="172" t="str">
        <f>E9</f>
        <v>07 - Ordinace stavba</v>
      </c>
      <c r="F140" s="213"/>
      <c r="G140" s="213"/>
      <c r="H140" s="213"/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20</v>
      </c>
      <c r="F142" s="21" t="str">
        <f>F12</f>
        <v>HULÍN</v>
      </c>
      <c r="I142" s="23" t="s">
        <v>22</v>
      </c>
      <c r="J142" s="48" t="str">
        <f>IF(J12="","",J12)</f>
        <v>12. 3. 2025</v>
      </c>
      <c r="L142" s="28"/>
    </row>
    <row r="143" spans="2:12" s="1" customFormat="1" ht="6.95" customHeight="1">
      <c r="B143" s="28"/>
      <c r="L143" s="28"/>
    </row>
    <row r="144" spans="2:12" s="1" customFormat="1" ht="15.2" customHeight="1">
      <c r="B144" s="28"/>
      <c r="C144" s="23" t="s">
        <v>24</v>
      </c>
      <c r="F144" s="21" t="str">
        <f>E15</f>
        <v xml:space="preserve"> </v>
      </c>
      <c r="I144" s="23" t="s">
        <v>30</v>
      </c>
      <c r="J144" s="26" t="str">
        <f>E21</f>
        <v xml:space="preserve"> </v>
      </c>
      <c r="L144" s="28"/>
    </row>
    <row r="145" spans="2:65" s="1" customFormat="1" ht="15.2" customHeight="1">
      <c r="B145" s="28"/>
      <c r="C145" s="23" t="s">
        <v>28</v>
      </c>
      <c r="F145" s="21" t="str">
        <f>IF(E18="","",E18)</f>
        <v>Vyplň údaj</v>
      </c>
      <c r="I145" s="23" t="s">
        <v>32</v>
      </c>
      <c r="J145" s="26" t="str">
        <f>E24</f>
        <v xml:space="preserve"> </v>
      </c>
      <c r="L145" s="28"/>
    </row>
    <row r="146" spans="2:65" s="1" customFormat="1" ht="10.35" customHeight="1">
      <c r="B146" s="28"/>
      <c r="L146" s="28"/>
    </row>
    <row r="147" spans="2:65" s="10" customFormat="1" ht="29.25" customHeight="1">
      <c r="B147" s="121"/>
      <c r="C147" s="122" t="s">
        <v>152</v>
      </c>
      <c r="D147" s="123" t="s">
        <v>59</v>
      </c>
      <c r="E147" s="123" t="s">
        <v>55</v>
      </c>
      <c r="F147" s="123" t="s">
        <v>56</v>
      </c>
      <c r="G147" s="123" t="s">
        <v>153</v>
      </c>
      <c r="H147" s="123" t="s">
        <v>154</v>
      </c>
      <c r="I147" s="123" t="s">
        <v>155</v>
      </c>
      <c r="J147" s="124" t="s">
        <v>116</v>
      </c>
      <c r="K147" s="125" t="s">
        <v>156</v>
      </c>
      <c r="L147" s="121"/>
      <c r="M147" s="55" t="s">
        <v>1</v>
      </c>
      <c r="N147" s="56" t="s">
        <v>38</v>
      </c>
      <c r="O147" s="56" t="s">
        <v>157</v>
      </c>
      <c r="P147" s="56" t="s">
        <v>158</v>
      </c>
      <c r="Q147" s="56" t="s">
        <v>159</v>
      </c>
      <c r="R147" s="56" t="s">
        <v>160</v>
      </c>
      <c r="S147" s="56" t="s">
        <v>161</v>
      </c>
      <c r="T147" s="57" t="s">
        <v>162</v>
      </c>
    </row>
    <row r="148" spans="2:65" s="1" customFormat="1" ht="22.9" customHeight="1">
      <c r="B148" s="28"/>
      <c r="C148" s="60" t="s">
        <v>163</v>
      </c>
      <c r="J148" s="126">
        <f>BK148</f>
        <v>0</v>
      </c>
      <c r="L148" s="28"/>
      <c r="M148" s="58"/>
      <c r="N148" s="49"/>
      <c r="O148" s="49"/>
      <c r="P148" s="127">
        <f>P149+P193+P277</f>
        <v>0</v>
      </c>
      <c r="Q148" s="49"/>
      <c r="R148" s="127">
        <f>R149+R193+R277</f>
        <v>29.2313918125</v>
      </c>
      <c r="S148" s="49"/>
      <c r="T148" s="128">
        <f>T149+T193+T277</f>
        <v>23.044950000000004</v>
      </c>
      <c r="AT148" s="13" t="s">
        <v>73</v>
      </c>
      <c r="AU148" s="13" t="s">
        <v>118</v>
      </c>
      <c r="BK148" s="129">
        <f>BK149+BK193+BK277</f>
        <v>0</v>
      </c>
    </row>
    <row r="149" spans="2:65" s="11" customFormat="1" ht="25.9" customHeight="1">
      <c r="B149" s="130"/>
      <c r="D149" s="131" t="s">
        <v>73</v>
      </c>
      <c r="E149" s="132" t="s">
        <v>164</v>
      </c>
      <c r="F149" s="132" t="s">
        <v>165</v>
      </c>
      <c r="I149" s="133"/>
      <c r="J149" s="134">
        <f>BK149</f>
        <v>0</v>
      </c>
      <c r="L149" s="130"/>
      <c r="M149" s="135"/>
      <c r="P149" s="136">
        <f>P150+P153+P156+P158+P166+P186+P191</f>
        <v>0</v>
      </c>
      <c r="R149" s="136">
        <f>R150+R153+R156+R158+R166+R186+R191</f>
        <v>25.460786559999999</v>
      </c>
      <c r="T149" s="137">
        <f>T150+T153+T156+T158+T166+T186+T191</f>
        <v>16.104920000000003</v>
      </c>
      <c r="AR149" s="131" t="s">
        <v>82</v>
      </c>
      <c r="AT149" s="138" t="s">
        <v>73</v>
      </c>
      <c r="AU149" s="138" t="s">
        <v>74</v>
      </c>
      <c r="AY149" s="131" t="s">
        <v>166</v>
      </c>
      <c r="BK149" s="139">
        <f>BK150+BK153+BK156+BK158+BK166+BK186+BK191</f>
        <v>0</v>
      </c>
    </row>
    <row r="150" spans="2:65" s="11" customFormat="1" ht="22.9" customHeight="1">
      <c r="B150" s="130"/>
      <c r="D150" s="131" t="s">
        <v>73</v>
      </c>
      <c r="E150" s="140" t="s">
        <v>82</v>
      </c>
      <c r="F150" s="140" t="s">
        <v>167</v>
      </c>
      <c r="I150" s="133"/>
      <c r="J150" s="141">
        <f>BK150</f>
        <v>0</v>
      </c>
      <c r="L150" s="130"/>
      <c r="M150" s="135"/>
      <c r="P150" s="136">
        <f>SUM(P151:P152)</f>
        <v>0</v>
      </c>
      <c r="R150" s="136">
        <f>SUM(R151:R152)</f>
        <v>1.38</v>
      </c>
      <c r="T150" s="137">
        <f>SUM(T151:T152)</f>
        <v>0</v>
      </c>
      <c r="AR150" s="131" t="s">
        <v>82</v>
      </c>
      <c r="AT150" s="138" t="s">
        <v>73</v>
      </c>
      <c r="AU150" s="138" t="s">
        <v>82</v>
      </c>
      <c r="AY150" s="131" t="s">
        <v>166</v>
      </c>
      <c r="BK150" s="139">
        <f>SUM(BK151:BK152)</f>
        <v>0</v>
      </c>
    </row>
    <row r="151" spans="2:65" s="1" customFormat="1" ht="24.2" customHeight="1">
      <c r="B151" s="112"/>
      <c r="C151" s="142" t="s">
        <v>82</v>
      </c>
      <c r="D151" s="142" t="s">
        <v>168</v>
      </c>
      <c r="E151" s="143" t="s">
        <v>169</v>
      </c>
      <c r="F151" s="144" t="s">
        <v>170</v>
      </c>
      <c r="G151" s="145" t="s">
        <v>171</v>
      </c>
      <c r="H151" s="146">
        <v>0.69</v>
      </c>
      <c r="I151" s="147"/>
      <c r="J151" s="148">
        <f>ROUND(I151*H151,2)</f>
        <v>0</v>
      </c>
      <c r="K151" s="149"/>
      <c r="L151" s="28"/>
      <c r="M151" s="150" t="s">
        <v>1</v>
      </c>
      <c r="N151" s="111" t="s">
        <v>39</v>
      </c>
      <c r="P151" s="151">
        <f>O151*H151</f>
        <v>0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AR151" s="153" t="s">
        <v>172</v>
      </c>
      <c r="AT151" s="153" t="s">
        <v>168</v>
      </c>
      <c r="AU151" s="153" t="s">
        <v>84</v>
      </c>
      <c r="AY151" s="13" t="s">
        <v>166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3" t="s">
        <v>82</v>
      </c>
      <c r="BK151" s="154">
        <f>ROUND(I151*H151,2)</f>
        <v>0</v>
      </c>
      <c r="BL151" s="13" t="s">
        <v>172</v>
      </c>
      <c r="BM151" s="153" t="s">
        <v>1271</v>
      </c>
    </row>
    <row r="152" spans="2:65" s="1" customFormat="1" ht="16.5" customHeight="1">
      <c r="B152" s="112"/>
      <c r="C152" s="155" t="s">
        <v>84</v>
      </c>
      <c r="D152" s="155" t="s">
        <v>174</v>
      </c>
      <c r="E152" s="156" t="s">
        <v>175</v>
      </c>
      <c r="F152" s="157" t="s">
        <v>176</v>
      </c>
      <c r="G152" s="158" t="s">
        <v>177</v>
      </c>
      <c r="H152" s="159">
        <v>1.38</v>
      </c>
      <c r="I152" s="160"/>
      <c r="J152" s="161">
        <f>ROUND(I152*H152,2)</f>
        <v>0</v>
      </c>
      <c r="K152" s="162"/>
      <c r="L152" s="163"/>
      <c r="M152" s="164" t="s">
        <v>1</v>
      </c>
      <c r="N152" s="165" t="s">
        <v>39</v>
      </c>
      <c r="P152" s="151">
        <f>O152*H152</f>
        <v>0</v>
      </c>
      <c r="Q152" s="151">
        <v>1</v>
      </c>
      <c r="R152" s="151">
        <f>Q152*H152</f>
        <v>1.38</v>
      </c>
      <c r="S152" s="151">
        <v>0</v>
      </c>
      <c r="T152" s="152">
        <f>S152*H152</f>
        <v>0</v>
      </c>
      <c r="AR152" s="153" t="s">
        <v>178</v>
      </c>
      <c r="AT152" s="153" t="s">
        <v>174</v>
      </c>
      <c r="AU152" s="153" t="s">
        <v>84</v>
      </c>
      <c r="AY152" s="13" t="s">
        <v>166</v>
      </c>
      <c r="BE152" s="154">
        <f>IF(N152="základní",J152,0)</f>
        <v>0</v>
      </c>
      <c r="BF152" s="154">
        <f>IF(N152="snížená",J152,0)</f>
        <v>0</v>
      </c>
      <c r="BG152" s="154">
        <f>IF(N152="zákl. přenesená",J152,0)</f>
        <v>0</v>
      </c>
      <c r="BH152" s="154">
        <f>IF(N152="sníž. přenesená",J152,0)</f>
        <v>0</v>
      </c>
      <c r="BI152" s="154">
        <f>IF(N152="nulová",J152,0)</f>
        <v>0</v>
      </c>
      <c r="BJ152" s="13" t="s">
        <v>82</v>
      </c>
      <c r="BK152" s="154">
        <f>ROUND(I152*H152,2)</f>
        <v>0</v>
      </c>
      <c r="BL152" s="13" t="s">
        <v>172</v>
      </c>
      <c r="BM152" s="153" t="s">
        <v>1272</v>
      </c>
    </row>
    <row r="153" spans="2:65" s="11" customFormat="1" ht="22.9" customHeight="1">
      <c r="B153" s="130"/>
      <c r="D153" s="131" t="s">
        <v>73</v>
      </c>
      <c r="E153" s="140" t="s">
        <v>180</v>
      </c>
      <c r="F153" s="140" t="s">
        <v>181</v>
      </c>
      <c r="I153" s="133"/>
      <c r="J153" s="141">
        <f>BK153</f>
        <v>0</v>
      </c>
      <c r="L153" s="130"/>
      <c r="M153" s="135"/>
      <c r="P153" s="136">
        <f>SUM(P154:P155)</f>
        <v>0</v>
      </c>
      <c r="R153" s="136">
        <f>SUM(R154:R155)</f>
        <v>1.49824</v>
      </c>
      <c r="T153" s="137">
        <f>SUM(T154:T155)</f>
        <v>0</v>
      </c>
      <c r="AR153" s="131" t="s">
        <v>82</v>
      </c>
      <c r="AT153" s="138" t="s">
        <v>73</v>
      </c>
      <c r="AU153" s="138" t="s">
        <v>82</v>
      </c>
      <c r="AY153" s="131" t="s">
        <v>166</v>
      </c>
      <c r="BK153" s="139">
        <f>SUM(BK154:BK155)</f>
        <v>0</v>
      </c>
    </row>
    <row r="154" spans="2:65" s="1" customFormat="1" ht="24.2" customHeight="1">
      <c r="B154" s="112"/>
      <c r="C154" s="142" t="s">
        <v>180</v>
      </c>
      <c r="D154" s="142" t="s">
        <v>168</v>
      </c>
      <c r="E154" s="143" t="s">
        <v>182</v>
      </c>
      <c r="F154" s="144" t="s">
        <v>183</v>
      </c>
      <c r="G154" s="145" t="s">
        <v>171</v>
      </c>
      <c r="H154" s="146">
        <v>0.78</v>
      </c>
      <c r="I154" s="147"/>
      <c r="J154" s="148">
        <f>ROUND(I154*H154,2)</f>
        <v>0</v>
      </c>
      <c r="K154" s="149"/>
      <c r="L154" s="28"/>
      <c r="M154" s="150" t="s">
        <v>1</v>
      </c>
      <c r="N154" s="111" t="s">
        <v>39</v>
      </c>
      <c r="P154" s="151">
        <f>O154*H154</f>
        <v>0</v>
      </c>
      <c r="Q154" s="151">
        <v>1.8774999999999999</v>
      </c>
      <c r="R154" s="151">
        <f>Q154*H154</f>
        <v>1.46445</v>
      </c>
      <c r="S154" s="151">
        <v>0</v>
      </c>
      <c r="T154" s="152">
        <f>S154*H154</f>
        <v>0</v>
      </c>
      <c r="AR154" s="153" t="s">
        <v>172</v>
      </c>
      <c r="AT154" s="153" t="s">
        <v>168</v>
      </c>
      <c r="AU154" s="153" t="s">
        <v>84</v>
      </c>
      <c r="AY154" s="13" t="s">
        <v>166</v>
      </c>
      <c r="BE154" s="154">
        <f>IF(N154="základní",J154,0)</f>
        <v>0</v>
      </c>
      <c r="BF154" s="154">
        <f>IF(N154="snížená",J154,0)</f>
        <v>0</v>
      </c>
      <c r="BG154" s="154">
        <f>IF(N154="zákl. přenesená",J154,0)</f>
        <v>0</v>
      </c>
      <c r="BH154" s="154">
        <f>IF(N154="sníž. přenesená",J154,0)</f>
        <v>0</v>
      </c>
      <c r="BI154" s="154">
        <f>IF(N154="nulová",J154,0)</f>
        <v>0</v>
      </c>
      <c r="BJ154" s="13" t="s">
        <v>82</v>
      </c>
      <c r="BK154" s="154">
        <f>ROUND(I154*H154,2)</f>
        <v>0</v>
      </c>
      <c r="BL154" s="13" t="s">
        <v>172</v>
      </c>
      <c r="BM154" s="153" t="s">
        <v>1273</v>
      </c>
    </row>
    <row r="155" spans="2:65" s="1" customFormat="1" ht="24.2" customHeight="1">
      <c r="B155" s="112"/>
      <c r="C155" s="142" t="s">
        <v>172</v>
      </c>
      <c r="D155" s="142" t="s">
        <v>168</v>
      </c>
      <c r="E155" s="143" t="s">
        <v>190</v>
      </c>
      <c r="F155" s="144" t="s">
        <v>191</v>
      </c>
      <c r="G155" s="145" t="s">
        <v>177</v>
      </c>
      <c r="H155" s="146">
        <v>3.1E-2</v>
      </c>
      <c r="I155" s="147"/>
      <c r="J155" s="148">
        <f>ROUND(I155*H155,2)</f>
        <v>0</v>
      </c>
      <c r="K155" s="149"/>
      <c r="L155" s="28"/>
      <c r="M155" s="150" t="s">
        <v>1</v>
      </c>
      <c r="N155" s="111" t="s">
        <v>39</v>
      </c>
      <c r="P155" s="151">
        <f>O155*H155</f>
        <v>0</v>
      </c>
      <c r="Q155" s="151">
        <v>1.0900000000000001</v>
      </c>
      <c r="R155" s="151">
        <f>Q155*H155</f>
        <v>3.3790000000000001E-2</v>
      </c>
      <c r="S155" s="151">
        <v>0</v>
      </c>
      <c r="T155" s="152">
        <f>S155*H155</f>
        <v>0</v>
      </c>
      <c r="AR155" s="153" t="s">
        <v>172</v>
      </c>
      <c r="AT155" s="153" t="s">
        <v>168</v>
      </c>
      <c r="AU155" s="153" t="s">
        <v>84</v>
      </c>
      <c r="AY155" s="13" t="s">
        <v>166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3" t="s">
        <v>82</v>
      </c>
      <c r="BK155" s="154">
        <f>ROUND(I155*H155,2)</f>
        <v>0</v>
      </c>
      <c r="BL155" s="13" t="s">
        <v>172</v>
      </c>
      <c r="BM155" s="153" t="s">
        <v>1274</v>
      </c>
    </row>
    <row r="156" spans="2:65" s="11" customFormat="1" ht="22.9" customHeight="1">
      <c r="B156" s="130"/>
      <c r="D156" s="131" t="s">
        <v>73</v>
      </c>
      <c r="E156" s="140" t="s">
        <v>172</v>
      </c>
      <c r="F156" s="140" t="s">
        <v>198</v>
      </c>
      <c r="I156" s="133"/>
      <c r="J156" s="141">
        <f>BK156</f>
        <v>0</v>
      </c>
      <c r="L156" s="130"/>
      <c r="M156" s="135"/>
      <c r="P156" s="136">
        <f>P157</f>
        <v>0</v>
      </c>
      <c r="R156" s="136">
        <f>R157</f>
        <v>0</v>
      </c>
      <c r="T156" s="137">
        <f>T157</f>
        <v>0</v>
      </c>
      <c r="AR156" s="131" t="s">
        <v>82</v>
      </c>
      <c r="AT156" s="138" t="s">
        <v>73</v>
      </c>
      <c r="AU156" s="138" t="s">
        <v>82</v>
      </c>
      <c r="AY156" s="131" t="s">
        <v>166</v>
      </c>
      <c r="BK156" s="139">
        <f>BK157</f>
        <v>0</v>
      </c>
    </row>
    <row r="157" spans="2:65" s="1" customFormat="1" ht="16.5" customHeight="1">
      <c r="B157" s="112"/>
      <c r="C157" s="142" t="s">
        <v>189</v>
      </c>
      <c r="D157" s="142" t="s">
        <v>168</v>
      </c>
      <c r="E157" s="143" t="s">
        <v>200</v>
      </c>
      <c r="F157" s="144" t="s">
        <v>201</v>
      </c>
      <c r="G157" s="145" t="s">
        <v>171</v>
      </c>
      <c r="H157" s="146">
        <v>0.34499999999999997</v>
      </c>
      <c r="I157" s="147"/>
      <c r="J157" s="148">
        <f>ROUND(I157*H157,2)</f>
        <v>0</v>
      </c>
      <c r="K157" s="149"/>
      <c r="L157" s="28"/>
      <c r="M157" s="150" t="s">
        <v>1</v>
      </c>
      <c r="N157" s="111" t="s">
        <v>39</v>
      </c>
      <c r="P157" s="151">
        <f>O157*H157</f>
        <v>0</v>
      </c>
      <c r="Q157" s="151">
        <v>0</v>
      </c>
      <c r="R157" s="151">
        <f>Q157*H157</f>
        <v>0</v>
      </c>
      <c r="S157" s="151">
        <v>0</v>
      </c>
      <c r="T157" s="152">
        <f>S157*H157</f>
        <v>0</v>
      </c>
      <c r="AR157" s="153" t="s">
        <v>172</v>
      </c>
      <c r="AT157" s="153" t="s">
        <v>168</v>
      </c>
      <c r="AU157" s="153" t="s">
        <v>84</v>
      </c>
      <c r="AY157" s="13" t="s">
        <v>166</v>
      </c>
      <c r="BE157" s="154">
        <f>IF(N157="základní",J157,0)</f>
        <v>0</v>
      </c>
      <c r="BF157" s="154">
        <f>IF(N157="snížená",J157,0)</f>
        <v>0</v>
      </c>
      <c r="BG157" s="154">
        <f>IF(N157="zákl. přenesená",J157,0)</f>
        <v>0</v>
      </c>
      <c r="BH157" s="154">
        <f>IF(N157="sníž. přenesená",J157,0)</f>
        <v>0</v>
      </c>
      <c r="BI157" s="154">
        <f>IF(N157="nulová",J157,0)</f>
        <v>0</v>
      </c>
      <c r="BJ157" s="13" t="s">
        <v>82</v>
      </c>
      <c r="BK157" s="154">
        <f>ROUND(I157*H157,2)</f>
        <v>0</v>
      </c>
      <c r="BL157" s="13" t="s">
        <v>172</v>
      </c>
      <c r="BM157" s="153" t="s">
        <v>1275</v>
      </c>
    </row>
    <row r="158" spans="2:65" s="11" customFormat="1" ht="22.9" customHeight="1">
      <c r="B158" s="130"/>
      <c r="D158" s="131" t="s">
        <v>73</v>
      </c>
      <c r="E158" s="140" t="s">
        <v>193</v>
      </c>
      <c r="F158" s="140" t="s">
        <v>203</v>
      </c>
      <c r="I158" s="133"/>
      <c r="J158" s="141">
        <f>BK158</f>
        <v>0</v>
      </c>
      <c r="L158" s="130"/>
      <c r="M158" s="135"/>
      <c r="P158" s="136">
        <f>SUM(P159:P165)</f>
        <v>0</v>
      </c>
      <c r="R158" s="136">
        <f>SUM(R159:R165)</f>
        <v>22.561811559999999</v>
      </c>
      <c r="T158" s="137">
        <f>SUM(T159:T165)</f>
        <v>0</v>
      </c>
      <c r="AR158" s="131" t="s">
        <v>82</v>
      </c>
      <c r="AT158" s="138" t="s">
        <v>73</v>
      </c>
      <c r="AU158" s="138" t="s">
        <v>82</v>
      </c>
      <c r="AY158" s="131" t="s">
        <v>166</v>
      </c>
      <c r="BK158" s="139">
        <f>SUM(BK159:BK165)</f>
        <v>0</v>
      </c>
    </row>
    <row r="159" spans="2:65" s="1" customFormat="1" ht="24.2" customHeight="1">
      <c r="B159" s="112"/>
      <c r="C159" s="142" t="s">
        <v>193</v>
      </c>
      <c r="D159" s="142" t="s">
        <v>168</v>
      </c>
      <c r="E159" s="143" t="s">
        <v>204</v>
      </c>
      <c r="F159" s="144" t="s">
        <v>205</v>
      </c>
      <c r="G159" s="145" t="s">
        <v>196</v>
      </c>
      <c r="H159" s="146">
        <v>6.2</v>
      </c>
      <c r="I159" s="147"/>
      <c r="J159" s="148">
        <f t="shared" ref="J159:J165" si="5">ROUND(I159*H159,2)</f>
        <v>0</v>
      </c>
      <c r="K159" s="149"/>
      <c r="L159" s="28"/>
      <c r="M159" s="150" t="s">
        <v>1</v>
      </c>
      <c r="N159" s="111" t="s">
        <v>39</v>
      </c>
      <c r="P159" s="151">
        <f t="shared" ref="P159:P165" si="6">O159*H159</f>
        <v>0</v>
      </c>
      <c r="Q159" s="151">
        <v>4.3830000000000001E-2</v>
      </c>
      <c r="R159" s="151">
        <f t="shared" ref="R159:R165" si="7">Q159*H159</f>
        <v>0.27174599999999999</v>
      </c>
      <c r="S159" s="151">
        <v>0</v>
      </c>
      <c r="T159" s="152">
        <f t="shared" ref="T159:T165" si="8">S159*H159</f>
        <v>0</v>
      </c>
      <c r="AR159" s="153" t="s">
        <v>172</v>
      </c>
      <c r="AT159" s="153" t="s">
        <v>168</v>
      </c>
      <c r="AU159" s="153" t="s">
        <v>84</v>
      </c>
      <c r="AY159" s="13" t="s">
        <v>166</v>
      </c>
      <c r="BE159" s="154">
        <f t="shared" ref="BE159:BE165" si="9">IF(N159="základní",J159,0)</f>
        <v>0</v>
      </c>
      <c r="BF159" s="154">
        <f t="shared" ref="BF159:BF165" si="10">IF(N159="snížená",J159,0)</f>
        <v>0</v>
      </c>
      <c r="BG159" s="154">
        <f t="shared" ref="BG159:BG165" si="11">IF(N159="zákl. přenesená",J159,0)</f>
        <v>0</v>
      </c>
      <c r="BH159" s="154">
        <f t="shared" ref="BH159:BH165" si="12">IF(N159="sníž. přenesená",J159,0)</f>
        <v>0</v>
      </c>
      <c r="BI159" s="154">
        <f t="shared" ref="BI159:BI165" si="13">IF(N159="nulová",J159,0)</f>
        <v>0</v>
      </c>
      <c r="BJ159" s="13" t="s">
        <v>82</v>
      </c>
      <c r="BK159" s="154">
        <f t="shared" ref="BK159:BK165" si="14">ROUND(I159*H159,2)</f>
        <v>0</v>
      </c>
      <c r="BL159" s="13" t="s">
        <v>172</v>
      </c>
      <c r="BM159" s="153" t="s">
        <v>1276</v>
      </c>
    </row>
    <row r="160" spans="2:65" s="1" customFormat="1" ht="37.9" customHeight="1">
      <c r="B160" s="112"/>
      <c r="C160" s="142" t="s">
        <v>199</v>
      </c>
      <c r="D160" s="142" t="s">
        <v>168</v>
      </c>
      <c r="E160" s="143" t="s">
        <v>208</v>
      </c>
      <c r="F160" s="144" t="s">
        <v>209</v>
      </c>
      <c r="G160" s="145" t="s">
        <v>196</v>
      </c>
      <c r="H160" s="146">
        <v>75</v>
      </c>
      <c r="I160" s="147"/>
      <c r="J160" s="148">
        <f t="shared" si="5"/>
        <v>0</v>
      </c>
      <c r="K160" s="149"/>
      <c r="L160" s="28"/>
      <c r="M160" s="150" t="s">
        <v>1</v>
      </c>
      <c r="N160" s="111" t="s">
        <v>39</v>
      </c>
      <c r="P160" s="151">
        <f t="shared" si="6"/>
        <v>0</v>
      </c>
      <c r="Q160" s="151">
        <v>2.9499999999999998E-2</v>
      </c>
      <c r="R160" s="151">
        <f t="shared" si="7"/>
        <v>2.2124999999999999</v>
      </c>
      <c r="S160" s="151">
        <v>0</v>
      </c>
      <c r="T160" s="152">
        <f t="shared" si="8"/>
        <v>0</v>
      </c>
      <c r="AR160" s="153" t="s">
        <v>172</v>
      </c>
      <c r="AT160" s="153" t="s">
        <v>168</v>
      </c>
      <c r="AU160" s="153" t="s">
        <v>84</v>
      </c>
      <c r="AY160" s="13" t="s">
        <v>166</v>
      </c>
      <c r="BE160" s="154">
        <f t="shared" si="9"/>
        <v>0</v>
      </c>
      <c r="BF160" s="154">
        <f t="shared" si="10"/>
        <v>0</v>
      </c>
      <c r="BG160" s="154">
        <f t="shared" si="11"/>
        <v>0</v>
      </c>
      <c r="BH160" s="154">
        <f t="shared" si="12"/>
        <v>0</v>
      </c>
      <c r="BI160" s="154">
        <f t="shared" si="13"/>
        <v>0</v>
      </c>
      <c r="BJ160" s="13" t="s">
        <v>82</v>
      </c>
      <c r="BK160" s="154">
        <f t="shared" si="14"/>
        <v>0</v>
      </c>
      <c r="BL160" s="13" t="s">
        <v>172</v>
      </c>
      <c r="BM160" s="153" t="s">
        <v>1277</v>
      </c>
    </row>
    <row r="161" spans="2:65" s="1" customFormat="1" ht="21.75" customHeight="1">
      <c r="B161" s="112"/>
      <c r="C161" s="142" t="s">
        <v>178</v>
      </c>
      <c r="D161" s="142" t="s">
        <v>168</v>
      </c>
      <c r="E161" s="143" t="s">
        <v>212</v>
      </c>
      <c r="F161" s="144" t="s">
        <v>213</v>
      </c>
      <c r="G161" s="145" t="s">
        <v>196</v>
      </c>
      <c r="H161" s="146">
        <v>14.5</v>
      </c>
      <c r="I161" s="147"/>
      <c r="J161" s="148">
        <f t="shared" si="5"/>
        <v>0</v>
      </c>
      <c r="K161" s="149"/>
      <c r="L161" s="28"/>
      <c r="M161" s="150" t="s">
        <v>1</v>
      </c>
      <c r="N161" s="111" t="s">
        <v>39</v>
      </c>
      <c r="P161" s="151">
        <f t="shared" si="6"/>
        <v>0</v>
      </c>
      <c r="Q161" s="151">
        <v>5.6000000000000001E-2</v>
      </c>
      <c r="R161" s="151">
        <f t="shared" si="7"/>
        <v>0.81200000000000006</v>
      </c>
      <c r="S161" s="151">
        <v>0</v>
      </c>
      <c r="T161" s="152">
        <f t="shared" si="8"/>
        <v>0</v>
      </c>
      <c r="AR161" s="153" t="s">
        <v>172</v>
      </c>
      <c r="AT161" s="153" t="s">
        <v>168</v>
      </c>
      <c r="AU161" s="153" t="s">
        <v>84</v>
      </c>
      <c r="AY161" s="13" t="s">
        <v>166</v>
      </c>
      <c r="BE161" s="154">
        <f t="shared" si="9"/>
        <v>0</v>
      </c>
      <c r="BF161" s="154">
        <f t="shared" si="10"/>
        <v>0</v>
      </c>
      <c r="BG161" s="154">
        <f t="shared" si="11"/>
        <v>0</v>
      </c>
      <c r="BH161" s="154">
        <f t="shared" si="12"/>
        <v>0</v>
      </c>
      <c r="BI161" s="154">
        <f t="shared" si="13"/>
        <v>0</v>
      </c>
      <c r="BJ161" s="13" t="s">
        <v>82</v>
      </c>
      <c r="BK161" s="154">
        <f t="shared" si="14"/>
        <v>0</v>
      </c>
      <c r="BL161" s="13" t="s">
        <v>172</v>
      </c>
      <c r="BM161" s="153" t="s">
        <v>1278</v>
      </c>
    </row>
    <row r="162" spans="2:65" s="1" customFormat="1" ht="24.2" customHeight="1">
      <c r="B162" s="112"/>
      <c r="C162" s="142" t="s">
        <v>207</v>
      </c>
      <c r="D162" s="142" t="s">
        <v>168</v>
      </c>
      <c r="E162" s="143" t="s">
        <v>223</v>
      </c>
      <c r="F162" s="144" t="s">
        <v>224</v>
      </c>
      <c r="G162" s="145" t="s">
        <v>196</v>
      </c>
      <c r="H162" s="146">
        <v>8.1</v>
      </c>
      <c r="I162" s="147"/>
      <c r="J162" s="148">
        <f t="shared" si="5"/>
        <v>0</v>
      </c>
      <c r="K162" s="149"/>
      <c r="L162" s="28"/>
      <c r="M162" s="150" t="s">
        <v>1</v>
      </c>
      <c r="N162" s="111" t="s">
        <v>39</v>
      </c>
      <c r="P162" s="151">
        <f t="shared" si="6"/>
        <v>0</v>
      </c>
      <c r="Q162" s="151">
        <v>4.3830000000000001E-2</v>
      </c>
      <c r="R162" s="151">
        <f t="shared" si="7"/>
        <v>0.35502299999999998</v>
      </c>
      <c r="S162" s="151">
        <v>0</v>
      </c>
      <c r="T162" s="152">
        <f t="shared" si="8"/>
        <v>0</v>
      </c>
      <c r="AR162" s="153" t="s">
        <v>172</v>
      </c>
      <c r="AT162" s="153" t="s">
        <v>168</v>
      </c>
      <c r="AU162" s="153" t="s">
        <v>84</v>
      </c>
      <c r="AY162" s="13" t="s">
        <v>166</v>
      </c>
      <c r="BE162" s="154">
        <f t="shared" si="9"/>
        <v>0</v>
      </c>
      <c r="BF162" s="154">
        <f t="shared" si="10"/>
        <v>0</v>
      </c>
      <c r="BG162" s="154">
        <f t="shared" si="11"/>
        <v>0</v>
      </c>
      <c r="BH162" s="154">
        <f t="shared" si="12"/>
        <v>0</v>
      </c>
      <c r="BI162" s="154">
        <f t="shared" si="13"/>
        <v>0</v>
      </c>
      <c r="BJ162" s="13" t="s">
        <v>82</v>
      </c>
      <c r="BK162" s="154">
        <f t="shared" si="14"/>
        <v>0</v>
      </c>
      <c r="BL162" s="13" t="s">
        <v>172</v>
      </c>
      <c r="BM162" s="153" t="s">
        <v>1279</v>
      </c>
    </row>
    <row r="163" spans="2:65" s="1" customFormat="1" ht="24.2" customHeight="1">
      <c r="B163" s="112"/>
      <c r="C163" s="142" t="s">
        <v>211</v>
      </c>
      <c r="D163" s="142" t="s">
        <v>168</v>
      </c>
      <c r="E163" s="143" t="s">
        <v>231</v>
      </c>
      <c r="F163" s="144" t="s">
        <v>232</v>
      </c>
      <c r="G163" s="145" t="s">
        <v>187</v>
      </c>
      <c r="H163" s="146">
        <v>6</v>
      </c>
      <c r="I163" s="147"/>
      <c r="J163" s="148">
        <f t="shared" si="5"/>
        <v>0</v>
      </c>
      <c r="K163" s="149"/>
      <c r="L163" s="28"/>
      <c r="M163" s="150" t="s">
        <v>1</v>
      </c>
      <c r="N163" s="111" t="s">
        <v>39</v>
      </c>
      <c r="P163" s="151">
        <f t="shared" si="6"/>
        <v>0</v>
      </c>
      <c r="Q163" s="151">
        <v>0.15529999999999999</v>
      </c>
      <c r="R163" s="151">
        <f t="shared" si="7"/>
        <v>0.93179999999999996</v>
      </c>
      <c r="S163" s="151">
        <v>0</v>
      </c>
      <c r="T163" s="152">
        <f t="shared" si="8"/>
        <v>0</v>
      </c>
      <c r="AR163" s="153" t="s">
        <v>172</v>
      </c>
      <c r="AT163" s="153" t="s">
        <v>168</v>
      </c>
      <c r="AU163" s="153" t="s">
        <v>84</v>
      </c>
      <c r="AY163" s="13" t="s">
        <v>166</v>
      </c>
      <c r="BE163" s="154">
        <f t="shared" si="9"/>
        <v>0</v>
      </c>
      <c r="BF163" s="154">
        <f t="shared" si="10"/>
        <v>0</v>
      </c>
      <c r="BG163" s="154">
        <f t="shared" si="11"/>
        <v>0</v>
      </c>
      <c r="BH163" s="154">
        <f t="shared" si="12"/>
        <v>0</v>
      </c>
      <c r="BI163" s="154">
        <f t="shared" si="13"/>
        <v>0</v>
      </c>
      <c r="BJ163" s="13" t="s">
        <v>82</v>
      </c>
      <c r="BK163" s="154">
        <f t="shared" si="14"/>
        <v>0</v>
      </c>
      <c r="BL163" s="13" t="s">
        <v>172</v>
      </c>
      <c r="BM163" s="153" t="s">
        <v>1280</v>
      </c>
    </row>
    <row r="164" spans="2:65" s="1" customFormat="1" ht="37.9" customHeight="1">
      <c r="B164" s="112"/>
      <c r="C164" s="142" t="s">
        <v>215</v>
      </c>
      <c r="D164" s="142" t="s">
        <v>168</v>
      </c>
      <c r="E164" s="143" t="s">
        <v>235</v>
      </c>
      <c r="F164" s="144" t="s">
        <v>236</v>
      </c>
      <c r="G164" s="145" t="s">
        <v>196</v>
      </c>
      <c r="H164" s="146">
        <v>271.23</v>
      </c>
      <c r="I164" s="147"/>
      <c r="J164" s="148">
        <f t="shared" si="5"/>
        <v>0</v>
      </c>
      <c r="K164" s="149"/>
      <c r="L164" s="28"/>
      <c r="M164" s="150" t="s">
        <v>1</v>
      </c>
      <c r="N164" s="111" t="s">
        <v>39</v>
      </c>
      <c r="P164" s="151">
        <f t="shared" si="6"/>
        <v>0</v>
      </c>
      <c r="Q164" s="151">
        <v>2.9499999999999998E-2</v>
      </c>
      <c r="R164" s="151">
        <f t="shared" si="7"/>
        <v>8.0012849999999993</v>
      </c>
      <c r="S164" s="151">
        <v>0</v>
      </c>
      <c r="T164" s="152">
        <f t="shared" si="8"/>
        <v>0</v>
      </c>
      <c r="AR164" s="153" t="s">
        <v>172</v>
      </c>
      <c r="AT164" s="153" t="s">
        <v>168</v>
      </c>
      <c r="AU164" s="153" t="s">
        <v>84</v>
      </c>
      <c r="AY164" s="13" t="s">
        <v>166</v>
      </c>
      <c r="BE164" s="154">
        <f t="shared" si="9"/>
        <v>0</v>
      </c>
      <c r="BF164" s="154">
        <f t="shared" si="10"/>
        <v>0</v>
      </c>
      <c r="BG164" s="154">
        <f t="shared" si="11"/>
        <v>0</v>
      </c>
      <c r="BH164" s="154">
        <f t="shared" si="12"/>
        <v>0</v>
      </c>
      <c r="BI164" s="154">
        <f t="shared" si="13"/>
        <v>0</v>
      </c>
      <c r="BJ164" s="13" t="s">
        <v>82</v>
      </c>
      <c r="BK164" s="154">
        <f t="shared" si="14"/>
        <v>0</v>
      </c>
      <c r="BL164" s="13" t="s">
        <v>172</v>
      </c>
      <c r="BM164" s="153" t="s">
        <v>1281</v>
      </c>
    </row>
    <row r="165" spans="2:65" s="1" customFormat="1" ht="24.2" customHeight="1">
      <c r="B165" s="112"/>
      <c r="C165" s="142" t="s">
        <v>8</v>
      </c>
      <c r="D165" s="142" t="s">
        <v>168</v>
      </c>
      <c r="E165" s="143" t="s">
        <v>239</v>
      </c>
      <c r="F165" s="144" t="s">
        <v>240</v>
      </c>
      <c r="G165" s="145" t="s">
        <v>171</v>
      </c>
      <c r="H165" s="146">
        <v>3.988</v>
      </c>
      <c r="I165" s="147"/>
      <c r="J165" s="148">
        <f t="shared" si="5"/>
        <v>0</v>
      </c>
      <c r="K165" s="149"/>
      <c r="L165" s="28"/>
      <c r="M165" s="150" t="s">
        <v>1</v>
      </c>
      <c r="N165" s="111" t="s">
        <v>39</v>
      </c>
      <c r="P165" s="151">
        <f t="shared" si="6"/>
        <v>0</v>
      </c>
      <c r="Q165" s="151">
        <v>2.5018699999999998</v>
      </c>
      <c r="R165" s="151">
        <f t="shared" si="7"/>
        <v>9.9774575599999995</v>
      </c>
      <c r="S165" s="151">
        <v>0</v>
      </c>
      <c r="T165" s="152">
        <f t="shared" si="8"/>
        <v>0</v>
      </c>
      <c r="AR165" s="153" t="s">
        <v>172</v>
      </c>
      <c r="AT165" s="153" t="s">
        <v>168</v>
      </c>
      <c r="AU165" s="153" t="s">
        <v>84</v>
      </c>
      <c r="AY165" s="13" t="s">
        <v>166</v>
      </c>
      <c r="BE165" s="154">
        <f t="shared" si="9"/>
        <v>0</v>
      </c>
      <c r="BF165" s="154">
        <f t="shared" si="10"/>
        <v>0</v>
      </c>
      <c r="BG165" s="154">
        <f t="shared" si="11"/>
        <v>0</v>
      </c>
      <c r="BH165" s="154">
        <f t="shared" si="12"/>
        <v>0</v>
      </c>
      <c r="BI165" s="154">
        <f t="shared" si="13"/>
        <v>0</v>
      </c>
      <c r="BJ165" s="13" t="s">
        <v>82</v>
      </c>
      <c r="BK165" s="154">
        <f t="shared" si="14"/>
        <v>0</v>
      </c>
      <c r="BL165" s="13" t="s">
        <v>172</v>
      </c>
      <c r="BM165" s="153" t="s">
        <v>1282</v>
      </c>
    </row>
    <row r="166" spans="2:65" s="11" customFormat="1" ht="22.9" customHeight="1">
      <c r="B166" s="130"/>
      <c r="D166" s="131" t="s">
        <v>73</v>
      </c>
      <c r="E166" s="140" t="s">
        <v>207</v>
      </c>
      <c r="F166" s="140" t="s">
        <v>247</v>
      </c>
      <c r="I166" s="133"/>
      <c r="J166" s="141">
        <f>BK166</f>
        <v>0</v>
      </c>
      <c r="L166" s="130"/>
      <c r="M166" s="135"/>
      <c r="P166" s="136">
        <f>SUM(P167:P185)</f>
        <v>0</v>
      </c>
      <c r="R166" s="136">
        <f>SUM(R167:R185)</f>
        <v>2.0734999999999996E-2</v>
      </c>
      <c r="T166" s="137">
        <f>SUM(T167:T185)</f>
        <v>16.104920000000003</v>
      </c>
      <c r="AR166" s="131" t="s">
        <v>82</v>
      </c>
      <c r="AT166" s="138" t="s">
        <v>73</v>
      </c>
      <c r="AU166" s="138" t="s">
        <v>82</v>
      </c>
      <c r="AY166" s="131" t="s">
        <v>166</v>
      </c>
      <c r="BK166" s="139">
        <f>SUM(BK167:BK185)</f>
        <v>0</v>
      </c>
    </row>
    <row r="167" spans="2:65" s="1" customFormat="1" ht="16.5" customHeight="1">
      <c r="B167" s="112"/>
      <c r="C167" s="142" t="s">
        <v>222</v>
      </c>
      <c r="D167" s="142" t="s">
        <v>168</v>
      </c>
      <c r="E167" s="143" t="s">
        <v>249</v>
      </c>
      <c r="F167" s="144" t="s">
        <v>250</v>
      </c>
      <c r="G167" s="145" t="s">
        <v>251</v>
      </c>
      <c r="H167" s="146">
        <v>1</v>
      </c>
      <c r="I167" s="147"/>
      <c r="J167" s="148">
        <f t="shared" ref="J167:J185" si="15">ROUND(I167*H167,2)</f>
        <v>0</v>
      </c>
      <c r="K167" s="149"/>
      <c r="L167" s="28"/>
      <c r="M167" s="150" t="s">
        <v>1</v>
      </c>
      <c r="N167" s="111" t="s">
        <v>39</v>
      </c>
      <c r="P167" s="151">
        <f t="shared" ref="P167:P185" si="16">O167*H167</f>
        <v>0</v>
      </c>
      <c r="Q167" s="151">
        <v>6.0999999999999997E-4</v>
      </c>
      <c r="R167" s="151">
        <f t="shared" ref="R167:R185" si="17">Q167*H167</f>
        <v>6.0999999999999997E-4</v>
      </c>
      <c r="S167" s="151">
        <v>0</v>
      </c>
      <c r="T167" s="152">
        <f t="shared" ref="T167:T185" si="18">S167*H167</f>
        <v>0</v>
      </c>
      <c r="AR167" s="153" t="s">
        <v>234</v>
      </c>
      <c r="AT167" s="153" t="s">
        <v>168</v>
      </c>
      <c r="AU167" s="153" t="s">
        <v>84</v>
      </c>
      <c r="AY167" s="13" t="s">
        <v>166</v>
      </c>
      <c r="BE167" s="154">
        <f t="shared" ref="BE167:BE185" si="19">IF(N167="základní",J167,0)</f>
        <v>0</v>
      </c>
      <c r="BF167" s="154">
        <f t="shared" ref="BF167:BF185" si="20">IF(N167="snížená",J167,0)</f>
        <v>0</v>
      </c>
      <c r="BG167" s="154">
        <f t="shared" ref="BG167:BG185" si="21">IF(N167="zákl. přenesená",J167,0)</f>
        <v>0</v>
      </c>
      <c r="BH167" s="154">
        <f t="shared" ref="BH167:BH185" si="22">IF(N167="sníž. přenesená",J167,0)</f>
        <v>0</v>
      </c>
      <c r="BI167" s="154">
        <f t="shared" ref="BI167:BI185" si="23">IF(N167="nulová",J167,0)</f>
        <v>0</v>
      </c>
      <c r="BJ167" s="13" t="s">
        <v>82</v>
      </c>
      <c r="BK167" s="154">
        <f t="shared" ref="BK167:BK185" si="24">ROUND(I167*H167,2)</f>
        <v>0</v>
      </c>
      <c r="BL167" s="13" t="s">
        <v>234</v>
      </c>
      <c r="BM167" s="153" t="s">
        <v>1283</v>
      </c>
    </row>
    <row r="168" spans="2:65" s="1" customFormat="1" ht="33" customHeight="1">
      <c r="B168" s="112"/>
      <c r="C168" s="142" t="s">
        <v>226</v>
      </c>
      <c r="D168" s="142" t="s">
        <v>168</v>
      </c>
      <c r="E168" s="143" t="s">
        <v>254</v>
      </c>
      <c r="F168" s="144" t="s">
        <v>255</v>
      </c>
      <c r="G168" s="145" t="s">
        <v>196</v>
      </c>
      <c r="H168" s="146">
        <v>65</v>
      </c>
      <c r="I168" s="147"/>
      <c r="J168" s="148">
        <f t="shared" si="15"/>
        <v>0</v>
      </c>
      <c r="K168" s="149"/>
      <c r="L168" s="28"/>
      <c r="M168" s="150" t="s">
        <v>1</v>
      </c>
      <c r="N168" s="111" t="s">
        <v>39</v>
      </c>
      <c r="P168" s="151">
        <f t="shared" si="16"/>
        <v>0</v>
      </c>
      <c r="Q168" s="151">
        <v>1.2999999999999999E-4</v>
      </c>
      <c r="R168" s="151">
        <f t="shared" si="17"/>
        <v>8.4499999999999992E-3</v>
      </c>
      <c r="S168" s="151">
        <v>0</v>
      </c>
      <c r="T168" s="152">
        <f t="shared" si="18"/>
        <v>0</v>
      </c>
      <c r="AR168" s="153" t="s">
        <v>172</v>
      </c>
      <c r="AT168" s="153" t="s">
        <v>168</v>
      </c>
      <c r="AU168" s="153" t="s">
        <v>84</v>
      </c>
      <c r="AY168" s="13" t="s">
        <v>166</v>
      </c>
      <c r="BE168" s="154">
        <f t="shared" si="19"/>
        <v>0</v>
      </c>
      <c r="BF168" s="154">
        <f t="shared" si="20"/>
        <v>0</v>
      </c>
      <c r="BG168" s="154">
        <f t="shared" si="21"/>
        <v>0</v>
      </c>
      <c r="BH168" s="154">
        <f t="shared" si="22"/>
        <v>0</v>
      </c>
      <c r="BI168" s="154">
        <f t="shared" si="23"/>
        <v>0</v>
      </c>
      <c r="BJ168" s="13" t="s">
        <v>82</v>
      </c>
      <c r="BK168" s="154">
        <f t="shared" si="24"/>
        <v>0</v>
      </c>
      <c r="BL168" s="13" t="s">
        <v>172</v>
      </c>
      <c r="BM168" s="153" t="s">
        <v>1284</v>
      </c>
    </row>
    <row r="169" spans="2:65" s="1" customFormat="1" ht="24.2" customHeight="1">
      <c r="B169" s="112"/>
      <c r="C169" s="142" t="s">
        <v>230</v>
      </c>
      <c r="D169" s="142" t="s">
        <v>168</v>
      </c>
      <c r="E169" s="143" t="s">
        <v>257</v>
      </c>
      <c r="F169" s="144" t="s">
        <v>258</v>
      </c>
      <c r="G169" s="145" t="s">
        <v>196</v>
      </c>
      <c r="H169" s="146">
        <v>115</v>
      </c>
      <c r="I169" s="147"/>
      <c r="J169" s="148">
        <f t="shared" si="15"/>
        <v>0</v>
      </c>
      <c r="K169" s="149"/>
      <c r="L169" s="28"/>
      <c r="M169" s="150" t="s">
        <v>1</v>
      </c>
      <c r="N169" s="111" t="s">
        <v>39</v>
      </c>
      <c r="P169" s="151">
        <f t="shared" si="16"/>
        <v>0</v>
      </c>
      <c r="Q169" s="151">
        <v>4.0000000000000003E-5</v>
      </c>
      <c r="R169" s="151">
        <f t="shared" si="17"/>
        <v>4.6000000000000008E-3</v>
      </c>
      <c r="S169" s="151">
        <v>0</v>
      </c>
      <c r="T169" s="152">
        <f t="shared" si="18"/>
        <v>0</v>
      </c>
      <c r="AR169" s="153" t="s">
        <v>172</v>
      </c>
      <c r="AT169" s="153" t="s">
        <v>168</v>
      </c>
      <c r="AU169" s="153" t="s">
        <v>84</v>
      </c>
      <c r="AY169" s="13" t="s">
        <v>166</v>
      </c>
      <c r="BE169" s="154">
        <f t="shared" si="19"/>
        <v>0</v>
      </c>
      <c r="BF169" s="154">
        <f t="shared" si="20"/>
        <v>0</v>
      </c>
      <c r="BG169" s="154">
        <f t="shared" si="21"/>
        <v>0</v>
      </c>
      <c r="BH169" s="154">
        <f t="shared" si="22"/>
        <v>0</v>
      </c>
      <c r="BI169" s="154">
        <f t="shared" si="23"/>
        <v>0</v>
      </c>
      <c r="BJ169" s="13" t="s">
        <v>82</v>
      </c>
      <c r="BK169" s="154">
        <f t="shared" si="24"/>
        <v>0</v>
      </c>
      <c r="BL169" s="13" t="s">
        <v>172</v>
      </c>
      <c r="BM169" s="153" t="s">
        <v>1285</v>
      </c>
    </row>
    <row r="170" spans="2:65" s="1" customFormat="1" ht="24.2" customHeight="1">
      <c r="B170" s="112"/>
      <c r="C170" s="142" t="s">
        <v>234</v>
      </c>
      <c r="D170" s="142" t="s">
        <v>168</v>
      </c>
      <c r="E170" s="143" t="s">
        <v>1286</v>
      </c>
      <c r="F170" s="144" t="s">
        <v>1287</v>
      </c>
      <c r="G170" s="145" t="s">
        <v>196</v>
      </c>
      <c r="H170" s="146">
        <v>17.34</v>
      </c>
      <c r="I170" s="147"/>
      <c r="J170" s="148">
        <f t="shared" si="15"/>
        <v>0</v>
      </c>
      <c r="K170" s="149"/>
      <c r="L170" s="28"/>
      <c r="M170" s="150" t="s">
        <v>1</v>
      </c>
      <c r="N170" s="111" t="s">
        <v>39</v>
      </c>
      <c r="P170" s="151">
        <f t="shared" si="16"/>
        <v>0</v>
      </c>
      <c r="Q170" s="151">
        <v>0</v>
      </c>
      <c r="R170" s="151">
        <f t="shared" si="17"/>
        <v>0</v>
      </c>
      <c r="S170" s="151">
        <v>0.308</v>
      </c>
      <c r="T170" s="152">
        <f t="shared" si="18"/>
        <v>5.3407200000000001</v>
      </c>
      <c r="AR170" s="153" t="s">
        <v>172</v>
      </c>
      <c r="AT170" s="153" t="s">
        <v>168</v>
      </c>
      <c r="AU170" s="153" t="s">
        <v>84</v>
      </c>
      <c r="AY170" s="13" t="s">
        <v>166</v>
      </c>
      <c r="BE170" s="154">
        <f t="shared" si="19"/>
        <v>0</v>
      </c>
      <c r="BF170" s="154">
        <f t="shared" si="20"/>
        <v>0</v>
      </c>
      <c r="BG170" s="154">
        <f t="shared" si="21"/>
        <v>0</v>
      </c>
      <c r="BH170" s="154">
        <f t="shared" si="22"/>
        <v>0</v>
      </c>
      <c r="BI170" s="154">
        <f t="shared" si="23"/>
        <v>0</v>
      </c>
      <c r="BJ170" s="13" t="s">
        <v>82</v>
      </c>
      <c r="BK170" s="154">
        <f t="shared" si="24"/>
        <v>0</v>
      </c>
      <c r="BL170" s="13" t="s">
        <v>172</v>
      </c>
      <c r="BM170" s="153" t="s">
        <v>1288</v>
      </c>
    </row>
    <row r="171" spans="2:65" s="1" customFormat="1" ht="21.75" customHeight="1">
      <c r="B171" s="112"/>
      <c r="C171" s="142" t="s">
        <v>238</v>
      </c>
      <c r="D171" s="142" t="s">
        <v>168</v>
      </c>
      <c r="E171" s="143" t="s">
        <v>281</v>
      </c>
      <c r="F171" s="144" t="s">
        <v>282</v>
      </c>
      <c r="G171" s="145" t="s">
        <v>171</v>
      </c>
      <c r="H171" s="146">
        <v>1.7250000000000001</v>
      </c>
      <c r="I171" s="147"/>
      <c r="J171" s="148">
        <f t="shared" si="15"/>
        <v>0</v>
      </c>
      <c r="K171" s="149"/>
      <c r="L171" s="28"/>
      <c r="M171" s="150" t="s">
        <v>1</v>
      </c>
      <c r="N171" s="111" t="s">
        <v>39</v>
      </c>
      <c r="P171" s="151">
        <f t="shared" si="16"/>
        <v>0</v>
      </c>
      <c r="Q171" s="151">
        <v>0</v>
      </c>
      <c r="R171" s="151">
        <f t="shared" si="17"/>
        <v>0</v>
      </c>
      <c r="S171" s="151">
        <v>1.4</v>
      </c>
      <c r="T171" s="152">
        <f t="shared" si="18"/>
        <v>2.415</v>
      </c>
      <c r="AR171" s="153" t="s">
        <v>172</v>
      </c>
      <c r="AT171" s="153" t="s">
        <v>168</v>
      </c>
      <c r="AU171" s="153" t="s">
        <v>84</v>
      </c>
      <c r="AY171" s="13" t="s">
        <v>166</v>
      </c>
      <c r="BE171" s="154">
        <f t="shared" si="19"/>
        <v>0</v>
      </c>
      <c r="BF171" s="154">
        <f t="shared" si="20"/>
        <v>0</v>
      </c>
      <c r="BG171" s="154">
        <f t="shared" si="21"/>
        <v>0</v>
      </c>
      <c r="BH171" s="154">
        <f t="shared" si="22"/>
        <v>0</v>
      </c>
      <c r="BI171" s="154">
        <f t="shared" si="23"/>
        <v>0</v>
      </c>
      <c r="BJ171" s="13" t="s">
        <v>82</v>
      </c>
      <c r="BK171" s="154">
        <f t="shared" si="24"/>
        <v>0</v>
      </c>
      <c r="BL171" s="13" t="s">
        <v>172</v>
      </c>
      <c r="BM171" s="153" t="s">
        <v>1289</v>
      </c>
    </row>
    <row r="172" spans="2:65" s="1" customFormat="1" ht="21.75" customHeight="1">
      <c r="B172" s="112"/>
      <c r="C172" s="142" t="s">
        <v>243</v>
      </c>
      <c r="D172" s="142" t="s">
        <v>168</v>
      </c>
      <c r="E172" s="143" t="s">
        <v>285</v>
      </c>
      <c r="F172" s="144" t="s">
        <v>286</v>
      </c>
      <c r="G172" s="145" t="s">
        <v>196</v>
      </c>
      <c r="H172" s="146">
        <v>2.4</v>
      </c>
      <c r="I172" s="147"/>
      <c r="J172" s="148">
        <f t="shared" si="15"/>
        <v>0</v>
      </c>
      <c r="K172" s="149"/>
      <c r="L172" s="28"/>
      <c r="M172" s="150" t="s">
        <v>1</v>
      </c>
      <c r="N172" s="111" t="s">
        <v>39</v>
      </c>
      <c r="P172" s="151">
        <f t="shared" si="16"/>
        <v>0</v>
      </c>
      <c r="Q172" s="151">
        <v>0</v>
      </c>
      <c r="R172" s="151">
        <f t="shared" si="17"/>
        <v>0</v>
      </c>
      <c r="S172" s="151">
        <v>7.5999999999999998E-2</v>
      </c>
      <c r="T172" s="152">
        <f t="shared" si="18"/>
        <v>0.18239999999999998</v>
      </c>
      <c r="AR172" s="153" t="s">
        <v>172</v>
      </c>
      <c r="AT172" s="153" t="s">
        <v>168</v>
      </c>
      <c r="AU172" s="153" t="s">
        <v>84</v>
      </c>
      <c r="AY172" s="13" t="s">
        <v>166</v>
      </c>
      <c r="BE172" s="154">
        <f t="shared" si="19"/>
        <v>0</v>
      </c>
      <c r="BF172" s="154">
        <f t="shared" si="20"/>
        <v>0</v>
      </c>
      <c r="BG172" s="154">
        <f t="shared" si="21"/>
        <v>0</v>
      </c>
      <c r="BH172" s="154">
        <f t="shared" si="22"/>
        <v>0</v>
      </c>
      <c r="BI172" s="154">
        <f t="shared" si="23"/>
        <v>0</v>
      </c>
      <c r="BJ172" s="13" t="s">
        <v>82</v>
      </c>
      <c r="BK172" s="154">
        <f t="shared" si="24"/>
        <v>0</v>
      </c>
      <c r="BL172" s="13" t="s">
        <v>172</v>
      </c>
      <c r="BM172" s="153" t="s">
        <v>1290</v>
      </c>
    </row>
    <row r="173" spans="2:65" s="1" customFormat="1" ht="21.75" customHeight="1">
      <c r="B173" s="112"/>
      <c r="C173" s="142" t="s">
        <v>248</v>
      </c>
      <c r="D173" s="142" t="s">
        <v>168</v>
      </c>
      <c r="E173" s="143" t="s">
        <v>289</v>
      </c>
      <c r="F173" s="144" t="s">
        <v>290</v>
      </c>
      <c r="G173" s="145" t="s">
        <v>196</v>
      </c>
      <c r="H173" s="146">
        <v>3.2</v>
      </c>
      <c r="I173" s="147"/>
      <c r="J173" s="148">
        <f t="shared" si="15"/>
        <v>0</v>
      </c>
      <c r="K173" s="149"/>
      <c r="L173" s="28"/>
      <c r="M173" s="150" t="s">
        <v>1</v>
      </c>
      <c r="N173" s="111" t="s">
        <v>39</v>
      </c>
      <c r="P173" s="151">
        <f t="shared" si="16"/>
        <v>0</v>
      </c>
      <c r="Q173" s="151">
        <v>0</v>
      </c>
      <c r="R173" s="151">
        <f t="shared" si="17"/>
        <v>0</v>
      </c>
      <c r="S173" s="151">
        <v>6.3E-2</v>
      </c>
      <c r="T173" s="152">
        <f t="shared" si="18"/>
        <v>0.2016</v>
      </c>
      <c r="AR173" s="153" t="s">
        <v>172</v>
      </c>
      <c r="AT173" s="153" t="s">
        <v>168</v>
      </c>
      <c r="AU173" s="153" t="s">
        <v>84</v>
      </c>
      <c r="AY173" s="13" t="s">
        <v>166</v>
      </c>
      <c r="BE173" s="154">
        <f t="shared" si="19"/>
        <v>0</v>
      </c>
      <c r="BF173" s="154">
        <f t="shared" si="20"/>
        <v>0</v>
      </c>
      <c r="BG173" s="154">
        <f t="shared" si="21"/>
        <v>0</v>
      </c>
      <c r="BH173" s="154">
        <f t="shared" si="22"/>
        <v>0</v>
      </c>
      <c r="BI173" s="154">
        <f t="shared" si="23"/>
        <v>0</v>
      </c>
      <c r="BJ173" s="13" t="s">
        <v>82</v>
      </c>
      <c r="BK173" s="154">
        <f t="shared" si="24"/>
        <v>0</v>
      </c>
      <c r="BL173" s="13" t="s">
        <v>172</v>
      </c>
      <c r="BM173" s="153" t="s">
        <v>1291</v>
      </c>
    </row>
    <row r="174" spans="2:65" s="1" customFormat="1" ht="24.2" customHeight="1">
      <c r="B174" s="112"/>
      <c r="C174" s="142" t="s">
        <v>253</v>
      </c>
      <c r="D174" s="142" t="s">
        <v>168</v>
      </c>
      <c r="E174" s="143" t="s">
        <v>293</v>
      </c>
      <c r="F174" s="144" t="s">
        <v>294</v>
      </c>
      <c r="G174" s="145" t="s">
        <v>295</v>
      </c>
      <c r="H174" s="146">
        <v>5.2</v>
      </c>
      <c r="I174" s="147"/>
      <c r="J174" s="148">
        <f t="shared" si="15"/>
        <v>0</v>
      </c>
      <c r="K174" s="149"/>
      <c r="L174" s="28"/>
      <c r="M174" s="150" t="s">
        <v>1</v>
      </c>
      <c r="N174" s="111" t="s">
        <v>39</v>
      </c>
      <c r="P174" s="151">
        <f t="shared" si="16"/>
        <v>0</v>
      </c>
      <c r="Q174" s="151">
        <v>0</v>
      </c>
      <c r="R174" s="151">
        <f t="shared" si="17"/>
        <v>0</v>
      </c>
      <c r="S174" s="151">
        <v>6.0000000000000001E-3</v>
      </c>
      <c r="T174" s="152">
        <f t="shared" si="18"/>
        <v>3.1200000000000002E-2</v>
      </c>
      <c r="AR174" s="153" t="s">
        <v>172</v>
      </c>
      <c r="AT174" s="153" t="s">
        <v>168</v>
      </c>
      <c r="AU174" s="153" t="s">
        <v>84</v>
      </c>
      <c r="AY174" s="13" t="s">
        <v>166</v>
      </c>
      <c r="BE174" s="154">
        <f t="shared" si="19"/>
        <v>0</v>
      </c>
      <c r="BF174" s="154">
        <f t="shared" si="20"/>
        <v>0</v>
      </c>
      <c r="BG174" s="154">
        <f t="shared" si="21"/>
        <v>0</v>
      </c>
      <c r="BH174" s="154">
        <f t="shared" si="22"/>
        <v>0</v>
      </c>
      <c r="BI174" s="154">
        <f t="shared" si="23"/>
        <v>0</v>
      </c>
      <c r="BJ174" s="13" t="s">
        <v>82</v>
      </c>
      <c r="BK174" s="154">
        <f t="shared" si="24"/>
        <v>0</v>
      </c>
      <c r="BL174" s="13" t="s">
        <v>172</v>
      </c>
      <c r="BM174" s="153" t="s">
        <v>1292</v>
      </c>
    </row>
    <row r="175" spans="2:65" s="1" customFormat="1" ht="24.2" customHeight="1">
      <c r="B175" s="112"/>
      <c r="C175" s="142" t="s">
        <v>7</v>
      </c>
      <c r="D175" s="142" t="s">
        <v>168</v>
      </c>
      <c r="E175" s="143" t="s">
        <v>298</v>
      </c>
      <c r="F175" s="144" t="s">
        <v>299</v>
      </c>
      <c r="G175" s="145" t="s">
        <v>295</v>
      </c>
      <c r="H175" s="146">
        <v>18</v>
      </c>
      <c r="I175" s="147"/>
      <c r="J175" s="148">
        <f t="shared" si="15"/>
        <v>0</v>
      </c>
      <c r="K175" s="149"/>
      <c r="L175" s="28"/>
      <c r="M175" s="150" t="s">
        <v>1</v>
      </c>
      <c r="N175" s="111" t="s">
        <v>39</v>
      </c>
      <c r="P175" s="151">
        <f t="shared" si="16"/>
        <v>0</v>
      </c>
      <c r="Q175" s="151">
        <v>0</v>
      </c>
      <c r="R175" s="151">
        <f t="shared" si="17"/>
        <v>0</v>
      </c>
      <c r="S175" s="151">
        <v>8.9999999999999993E-3</v>
      </c>
      <c r="T175" s="152">
        <f t="shared" si="18"/>
        <v>0.16199999999999998</v>
      </c>
      <c r="AR175" s="153" t="s">
        <v>172</v>
      </c>
      <c r="AT175" s="153" t="s">
        <v>168</v>
      </c>
      <c r="AU175" s="153" t="s">
        <v>84</v>
      </c>
      <c r="AY175" s="13" t="s">
        <v>166</v>
      </c>
      <c r="BE175" s="154">
        <f t="shared" si="19"/>
        <v>0</v>
      </c>
      <c r="BF175" s="154">
        <f t="shared" si="20"/>
        <v>0</v>
      </c>
      <c r="BG175" s="154">
        <f t="shared" si="21"/>
        <v>0</v>
      </c>
      <c r="BH175" s="154">
        <f t="shared" si="22"/>
        <v>0</v>
      </c>
      <c r="BI175" s="154">
        <f t="shared" si="23"/>
        <v>0</v>
      </c>
      <c r="BJ175" s="13" t="s">
        <v>82</v>
      </c>
      <c r="BK175" s="154">
        <f t="shared" si="24"/>
        <v>0</v>
      </c>
      <c r="BL175" s="13" t="s">
        <v>172</v>
      </c>
      <c r="BM175" s="153" t="s">
        <v>1293</v>
      </c>
    </row>
    <row r="176" spans="2:65" s="1" customFormat="1" ht="24.2" customHeight="1">
      <c r="B176" s="112"/>
      <c r="C176" s="142" t="s">
        <v>260</v>
      </c>
      <c r="D176" s="142" t="s">
        <v>168</v>
      </c>
      <c r="E176" s="143" t="s">
        <v>302</v>
      </c>
      <c r="F176" s="144" t="s">
        <v>303</v>
      </c>
      <c r="G176" s="145" t="s">
        <v>295</v>
      </c>
      <c r="H176" s="146">
        <v>17</v>
      </c>
      <c r="I176" s="147"/>
      <c r="J176" s="148">
        <f t="shared" si="15"/>
        <v>0</v>
      </c>
      <c r="K176" s="149"/>
      <c r="L176" s="28"/>
      <c r="M176" s="150" t="s">
        <v>1</v>
      </c>
      <c r="N176" s="111" t="s">
        <v>39</v>
      </c>
      <c r="P176" s="151">
        <f t="shared" si="16"/>
        <v>0</v>
      </c>
      <c r="Q176" s="151">
        <v>0</v>
      </c>
      <c r="R176" s="151">
        <f t="shared" si="17"/>
        <v>0</v>
      </c>
      <c r="S176" s="151">
        <v>1.7999999999999999E-2</v>
      </c>
      <c r="T176" s="152">
        <f t="shared" si="18"/>
        <v>0.30599999999999999</v>
      </c>
      <c r="AR176" s="153" t="s">
        <v>172</v>
      </c>
      <c r="AT176" s="153" t="s">
        <v>168</v>
      </c>
      <c r="AU176" s="153" t="s">
        <v>84</v>
      </c>
      <c r="AY176" s="13" t="s">
        <v>166</v>
      </c>
      <c r="BE176" s="154">
        <f t="shared" si="19"/>
        <v>0</v>
      </c>
      <c r="BF176" s="154">
        <f t="shared" si="20"/>
        <v>0</v>
      </c>
      <c r="BG176" s="154">
        <f t="shared" si="21"/>
        <v>0</v>
      </c>
      <c r="BH176" s="154">
        <f t="shared" si="22"/>
        <v>0</v>
      </c>
      <c r="BI176" s="154">
        <f t="shared" si="23"/>
        <v>0</v>
      </c>
      <c r="BJ176" s="13" t="s">
        <v>82</v>
      </c>
      <c r="BK176" s="154">
        <f t="shared" si="24"/>
        <v>0</v>
      </c>
      <c r="BL176" s="13" t="s">
        <v>172</v>
      </c>
      <c r="BM176" s="153" t="s">
        <v>1294</v>
      </c>
    </row>
    <row r="177" spans="2:65" s="1" customFormat="1" ht="24.2" customHeight="1">
      <c r="B177" s="112"/>
      <c r="C177" s="142" t="s">
        <v>264</v>
      </c>
      <c r="D177" s="142" t="s">
        <v>168</v>
      </c>
      <c r="E177" s="143" t="s">
        <v>310</v>
      </c>
      <c r="F177" s="144" t="s">
        <v>311</v>
      </c>
      <c r="G177" s="145" t="s">
        <v>295</v>
      </c>
      <c r="H177" s="146">
        <v>25</v>
      </c>
      <c r="I177" s="147"/>
      <c r="J177" s="148">
        <f t="shared" si="15"/>
        <v>0</v>
      </c>
      <c r="K177" s="149"/>
      <c r="L177" s="28"/>
      <c r="M177" s="150" t="s">
        <v>1</v>
      </c>
      <c r="N177" s="111" t="s">
        <v>39</v>
      </c>
      <c r="P177" s="151">
        <f t="shared" si="16"/>
        <v>0</v>
      </c>
      <c r="Q177" s="151">
        <v>0</v>
      </c>
      <c r="R177" s="151">
        <f t="shared" si="17"/>
        <v>0</v>
      </c>
      <c r="S177" s="151">
        <v>2.1999999999999999E-2</v>
      </c>
      <c r="T177" s="152">
        <f t="shared" si="18"/>
        <v>0.54999999999999993</v>
      </c>
      <c r="AR177" s="153" t="s">
        <v>172</v>
      </c>
      <c r="AT177" s="153" t="s">
        <v>168</v>
      </c>
      <c r="AU177" s="153" t="s">
        <v>84</v>
      </c>
      <c r="AY177" s="13" t="s">
        <v>166</v>
      </c>
      <c r="BE177" s="154">
        <f t="shared" si="19"/>
        <v>0</v>
      </c>
      <c r="BF177" s="154">
        <f t="shared" si="20"/>
        <v>0</v>
      </c>
      <c r="BG177" s="154">
        <f t="shared" si="21"/>
        <v>0</v>
      </c>
      <c r="BH177" s="154">
        <f t="shared" si="22"/>
        <v>0</v>
      </c>
      <c r="BI177" s="154">
        <f t="shared" si="23"/>
        <v>0</v>
      </c>
      <c r="BJ177" s="13" t="s">
        <v>82</v>
      </c>
      <c r="BK177" s="154">
        <f t="shared" si="24"/>
        <v>0</v>
      </c>
      <c r="BL177" s="13" t="s">
        <v>172</v>
      </c>
      <c r="BM177" s="153" t="s">
        <v>1295</v>
      </c>
    </row>
    <row r="178" spans="2:65" s="1" customFormat="1" ht="24.2" customHeight="1">
      <c r="B178" s="112"/>
      <c r="C178" s="142" t="s">
        <v>268</v>
      </c>
      <c r="D178" s="142" t="s">
        <v>168</v>
      </c>
      <c r="E178" s="143" t="s">
        <v>314</v>
      </c>
      <c r="F178" s="144" t="s">
        <v>315</v>
      </c>
      <c r="G178" s="145" t="s">
        <v>295</v>
      </c>
      <c r="H178" s="146">
        <v>11.5</v>
      </c>
      <c r="I178" s="147"/>
      <c r="J178" s="148">
        <f t="shared" si="15"/>
        <v>0</v>
      </c>
      <c r="K178" s="149"/>
      <c r="L178" s="28"/>
      <c r="M178" s="150" t="s">
        <v>1</v>
      </c>
      <c r="N178" s="111" t="s">
        <v>39</v>
      </c>
      <c r="P178" s="151">
        <f t="shared" si="16"/>
        <v>0</v>
      </c>
      <c r="Q178" s="151">
        <v>0</v>
      </c>
      <c r="R178" s="151">
        <f t="shared" si="17"/>
        <v>0</v>
      </c>
      <c r="S178" s="151">
        <v>0.13200000000000001</v>
      </c>
      <c r="T178" s="152">
        <f t="shared" si="18"/>
        <v>1.518</v>
      </c>
      <c r="AR178" s="153" t="s">
        <v>172</v>
      </c>
      <c r="AT178" s="153" t="s">
        <v>168</v>
      </c>
      <c r="AU178" s="153" t="s">
        <v>84</v>
      </c>
      <c r="AY178" s="13" t="s">
        <v>166</v>
      </c>
      <c r="BE178" s="154">
        <f t="shared" si="19"/>
        <v>0</v>
      </c>
      <c r="BF178" s="154">
        <f t="shared" si="20"/>
        <v>0</v>
      </c>
      <c r="BG178" s="154">
        <f t="shared" si="21"/>
        <v>0</v>
      </c>
      <c r="BH178" s="154">
        <f t="shared" si="22"/>
        <v>0</v>
      </c>
      <c r="BI178" s="154">
        <f t="shared" si="23"/>
        <v>0</v>
      </c>
      <c r="BJ178" s="13" t="s">
        <v>82</v>
      </c>
      <c r="BK178" s="154">
        <f t="shared" si="24"/>
        <v>0</v>
      </c>
      <c r="BL178" s="13" t="s">
        <v>172</v>
      </c>
      <c r="BM178" s="153" t="s">
        <v>1296</v>
      </c>
    </row>
    <row r="179" spans="2:65" s="1" customFormat="1" ht="33" customHeight="1">
      <c r="B179" s="112"/>
      <c r="C179" s="142" t="s">
        <v>272</v>
      </c>
      <c r="D179" s="142" t="s">
        <v>168</v>
      </c>
      <c r="E179" s="143" t="s">
        <v>318</v>
      </c>
      <c r="F179" s="144" t="s">
        <v>319</v>
      </c>
      <c r="G179" s="145" t="s">
        <v>295</v>
      </c>
      <c r="H179" s="146">
        <v>46</v>
      </c>
      <c r="I179" s="147"/>
      <c r="J179" s="148">
        <f t="shared" si="15"/>
        <v>0</v>
      </c>
      <c r="K179" s="149"/>
      <c r="L179" s="28"/>
      <c r="M179" s="150" t="s">
        <v>1</v>
      </c>
      <c r="N179" s="111" t="s">
        <v>39</v>
      </c>
      <c r="P179" s="151">
        <f t="shared" si="16"/>
        <v>0</v>
      </c>
      <c r="Q179" s="151">
        <v>0</v>
      </c>
      <c r="R179" s="151">
        <f t="shared" si="17"/>
        <v>0</v>
      </c>
      <c r="S179" s="151">
        <v>4.3999999999999997E-2</v>
      </c>
      <c r="T179" s="152">
        <f t="shared" si="18"/>
        <v>2.024</v>
      </c>
      <c r="AR179" s="153" t="s">
        <v>172</v>
      </c>
      <c r="AT179" s="153" t="s">
        <v>168</v>
      </c>
      <c r="AU179" s="153" t="s">
        <v>84</v>
      </c>
      <c r="AY179" s="13" t="s">
        <v>166</v>
      </c>
      <c r="BE179" s="154">
        <f t="shared" si="19"/>
        <v>0</v>
      </c>
      <c r="BF179" s="154">
        <f t="shared" si="20"/>
        <v>0</v>
      </c>
      <c r="BG179" s="154">
        <f t="shared" si="21"/>
        <v>0</v>
      </c>
      <c r="BH179" s="154">
        <f t="shared" si="22"/>
        <v>0</v>
      </c>
      <c r="BI179" s="154">
        <f t="shared" si="23"/>
        <v>0</v>
      </c>
      <c r="BJ179" s="13" t="s">
        <v>82</v>
      </c>
      <c r="BK179" s="154">
        <f t="shared" si="24"/>
        <v>0</v>
      </c>
      <c r="BL179" s="13" t="s">
        <v>172</v>
      </c>
      <c r="BM179" s="153" t="s">
        <v>1297</v>
      </c>
    </row>
    <row r="180" spans="2:65" s="1" customFormat="1" ht="24.2" customHeight="1">
      <c r="B180" s="112"/>
      <c r="C180" s="142" t="s">
        <v>276</v>
      </c>
      <c r="D180" s="142" t="s">
        <v>168</v>
      </c>
      <c r="E180" s="143" t="s">
        <v>322</v>
      </c>
      <c r="F180" s="144" t="s">
        <v>323</v>
      </c>
      <c r="G180" s="145" t="s">
        <v>295</v>
      </c>
      <c r="H180" s="146">
        <v>11.5</v>
      </c>
      <c r="I180" s="147"/>
      <c r="J180" s="148">
        <f t="shared" si="15"/>
        <v>0</v>
      </c>
      <c r="K180" s="149"/>
      <c r="L180" s="28"/>
      <c r="M180" s="150" t="s">
        <v>1</v>
      </c>
      <c r="N180" s="111" t="s">
        <v>39</v>
      </c>
      <c r="P180" s="151">
        <f t="shared" si="16"/>
        <v>0</v>
      </c>
      <c r="Q180" s="151">
        <v>0</v>
      </c>
      <c r="R180" s="151">
        <f t="shared" si="17"/>
        <v>0</v>
      </c>
      <c r="S180" s="151">
        <v>0.16500000000000001</v>
      </c>
      <c r="T180" s="152">
        <f t="shared" si="18"/>
        <v>1.8975000000000002</v>
      </c>
      <c r="AR180" s="153" t="s">
        <v>172</v>
      </c>
      <c r="AT180" s="153" t="s">
        <v>168</v>
      </c>
      <c r="AU180" s="153" t="s">
        <v>84</v>
      </c>
      <c r="AY180" s="13" t="s">
        <v>166</v>
      </c>
      <c r="BE180" s="154">
        <f t="shared" si="19"/>
        <v>0</v>
      </c>
      <c r="BF180" s="154">
        <f t="shared" si="20"/>
        <v>0</v>
      </c>
      <c r="BG180" s="154">
        <f t="shared" si="21"/>
        <v>0</v>
      </c>
      <c r="BH180" s="154">
        <f t="shared" si="22"/>
        <v>0</v>
      </c>
      <c r="BI180" s="154">
        <f t="shared" si="23"/>
        <v>0</v>
      </c>
      <c r="BJ180" s="13" t="s">
        <v>82</v>
      </c>
      <c r="BK180" s="154">
        <f t="shared" si="24"/>
        <v>0</v>
      </c>
      <c r="BL180" s="13" t="s">
        <v>172</v>
      </c>
      <c r="BM180" s="153" t="s">
        <v>1298</v>
      </c>
    </row>
    <row r="181" spans="2:65" s="1" customFormat="1" ht="33" customHeight="1">
      <c r="B181" s="112"/>
      <c r="C181" s="142" t="s">
        <v>280</v>
      </c>
      <c r="D181" s="142" t="s">
        <v>168</v>
      </c>
      <c r="E181" s="143" t="s">
        <v>326</v>
      </c>
      <c r="F181" s="144" t="s">
        <v>327</v>
      </c>
      <c r="G181" s="145" t="s">
        <v>295</v>
      </c>
      <c r="H181" s="146">
        <v>23</v>
      </c>
      <c r="I181" s="147"/>
      <c r="J181" s="148">
        <f t="shared" si="15"/>
        <v>0</v>
      </c>
      <c r="K181" s="149"/>
      <c r="L181" s="28"/>
      <c r="M181" s="150" t="s">
        <v>1</v>
      </c>
      <c r="N181" s="111" t="s">
        <v>39</v>
      </c>
      <c r="P181" s="151">
        <f t="shared" si="16"/>
        <v>0</v>
      </c>
      <c r="Q181" s="151">
        <v>0</v>
      </c>
      <c r="R181" s="151">
        <f t="shared" si="17"/>
        <v>0</v>
      </c>
      <c r="S181" s="151">
        <v>5.5E-2</v>
      </c>
      <c r="T181" s="152">
        <f t="shared" si="18"/>
        <v>1.2649999999999999</v>
      </c>
      <c r="AR181" s="153" t="s">
        <v>172</v>
      </c>
      <c r="AT181" s="153" t="s">
        <v>168</v>
      </c>
      <c r="AU181" s="153" t="s">
        <v>84</v>
      </c>
      <c r="AY181" s="13" t="s">
        <v>166</v>
      </c>
      <c r="BE181" s="154">
        <f t="shared" si="19"/>
        <v>0</v>
      </c>
      <c r="BF181" s="154">
        <f t="shared" si="20"/>
        <v>0</v>
      </c>
      <c r="BG181" s="154">
        <f t="shared" si="21"/>
        <v>0</v>
      </c>
      <c r="BH181" s="154">
        <f t="shared" si="22"/>
        <v>0</v>
      </c>
      <c r="BI181" s="154">
        <f t="shared" si="23"/>
        <v>0</v>
      </c>
      <c r="BJ181" s="13" t="s">
        <v>82</v>
      </c>
      <c r="BK181" s="154">
        <f t="shared" si="24"/>
        <v>0</v>
      </c>
      <c r="BL181" s="13" t="s">
        <v>172</v>
      </c>
      <c r="BM181" s="153" t="s">
        <v>1299</v>
      </c>
    </row>
    <row r="182" spans="2:65" s="1" customFormat="1" ht="24.2" customHeight="1">
      <c r="B182" s="112"/>
      <c r="C182" s="142" t="s">
        <v>284</v>
      </c>
      <c r="D182" s="142" t="s">
        <v>168</v>
      </c>
      <c r="E182" s="143" t="s">
        <v>330</v>
      </c>
      <c r="F182" s="144" t="s">
        <v>331</v>
      </c>
      <c r="G182" s="145" t="s">
        <v>295</v>
      </c>
      <c r="H182" s="146">
        <v>12</v>
      </c>
      <c r="I182" s="147"/>
      <c r="J182" s="148">
        <f t="shared" si="15"/>
        <v>0</v>
      </c>
      <c r="K182" s="149"/>
      <c r="L182" s="28"/>
      <c r="M182" s="150" t="s">
        <v>1</v>
      </c>
      <c r="N182" s="111" t="s">
        <v>39</v>
      </c>
      <c r="P182" s="151">
        <f t="shared" si="16"/>
        <v>0</v>
      </c>
      <c r="Q182" s="151">
        <v>0</v>
      </c>
      <c r="R182" s="151">
        <f t="shared" si="17"/>
        <v>0</v>
      </c>
      <c r="S182" s="151">
        <v>3.0000000000000001E-3</v>
      </c>
      <c r="T182" s="152">
        <f t="shared" si="18"/>
        <v>3.6000000000000004E-2</v>
      </c>
      <c r="AR182" s="153" t="s">
        <v>172</v>
      </c>
      <c r="AT182" s="153" t="s">
        <v>168</v>
      </c>
      <c r="AU182" s="153" t="s">
        <v>84</v>
      </c>
      <c r="AY182" s="13" t="s">
        <v>166</v>
      </c>
      <c r="BE182" s="154">
        <f t="shared" si="19"/>
        <v>0</v>
      </c>
      <c r="BF182" s="154">
        <f t="shared" si="20"/>
        <v>0</v>
      </c>
      <c r="BG182" s="154">
        <f t="shared" si="21"/>
        <v>0</v>
      </c>
      <c r="BH182" s="154">
        <f t="shared" si="22"/>
        <v>0</v>
      </c>
      <c r="BI182" s="154">
        <f t="shared" si="23"/>
        <v>0</v>
      </c>
      <c r="BJ182" s="13" t="s">
        <v>82</v>
      </c>
      <c r="BK182" s="154">
        <f t="shared" si="24"/>
        <v>0</v>
      </c>
      <c r="BL182" s="13" t="s">
        <v>172</v>
      </c>
      <c r="BM182" s="153" t="s">
        <v>1300</v>
      </c>
    </row>
    <row r="183" spans="2:65" s="1" customFormat="1" ht="24.2" customHeight="1">
      <c r="B183" s="112"/>
      <c r="C183" s="142" t="s">
        <v>288</v>
      </c>
      <c r="D183" s="142" t="s">
        <v>168</v>
      </c>
      <c r="E183" s="143" t="s">
        <v>334</v>
      </c>
      <c r="F183" s="144" t="s">
        <v>335</v>
      </c>
      <c r="G183" s="145" t="s">
        <v>295</v>
      </c>
      <c r="H183" s="146">
        <v>4.5</v>
      </c>
      <c r="I183" s="147"/>
      <c r="J183" s="148">
        <f t="shared" si="15"/>
        <v>0</v>
      </c>
      <c r="K183" s="149"/>
      <c r="L183" s="28"/>
      <c r="M183" s="150" t="s">
        <v>1</v>
      </c>
      <c r="N183" s="111" t="s">
        <v>39</v>
      </c>
      <c r="P183" s="151">
        <f t="shared" si="16"/>
        <v>0</v>
      </c>
      <c r="Q183" s="151">
        <v>1.47E-3</v>
      </c>
      <c r="R183" s="151">
        <f t="shared" si="17"/>
        <v>6.6149999999999994E-3</v>
      </c>
      <c r="S183" s="151">
        <v>3.9E-2</v>
      </c>
      <c r="T183" s="152">
        <f t="shared" si="18"/>
        <v>0.17549999999999999</v>
      </c>
      <c r="AR183" s="153" t="s">
        <v>172</v>
      </c>
      <c r="AT183" s="153" t="s">
        <v>168</v>
      </c>
      <c r="AU183" s="153" t="s">
        <v>84</v>
      </c>
      <c r="AY183" s="13" t="s">
        <v>166</v>
      </c>
      <c r="BE183" s="154">
        <f t="shared" si="19"/>
        <v>0</v>
      </c>
      <c r="BF183" s="154">
        <f t="shared" si="20"/>
        <v>0</v>
      </c>
      <c r="BG183" s="154">
        <f t="shared" si="21"/>
        <v>0</v>
      </c>
      <c r="BH183" s="154">
        <f t="shared" si="22"/>
        <v>0</v>
      </c>
      <c r="BI183" s="154">
        <f t="shared" si="23"/>
        <v>0</v>
      </c>
      <c r="BJ183" s="13" t="s">
        <v>82</v>
      </c>
      <c r="BK183" s="154">
        <f t="shared" si="24"/>
        <v>0</v>
      </c>
      <c r="BL183" s="13" t="s">
        <v>172</v>
      </c>
      <c r="BM183" s="153" t="s">
        <v>1301</v>
      </c>
    </row>
    <row r="184" spans="2:65" s="1" customFormat="1" ht="24.2" customHeight="1">
      <c r="B184" s="112"/>
      <c r="C184" s="142" t="s">
        <v>292</v>
      </c>
      <c r="D184" s="142" t="s">
        <v>168</v>
      </c>
      <c r="E184" s="143" t="s">
        <v>338</v>
      </c>
      <c r="F184" s="144" t="s">
        <v>339</v>
      </c>
      <c r="G184" s="145" t="s">
        <v>295</v>
      </c>
      <c r="H184" s="146">
        <v>50</v>
      </c>
      <c r="I184" s="147"/>
      <c r="J184" s="148">
        <f t="shared" si="15"/>
        <v>0</v>
      </c>
      <c r="K184" s="149"/>
      <c r="L184" s="28"/>
      <c r="M184" s="150" t="s">
        <v>1</v>
      </c>
      <c r="N184" s="111" t="s">
        <v>39</v>
      </c>
      <c r="P184" s="151">
        <f t="shared" si="16"/>
        <v>0</v>
      </c>
      <c r="Q184" s="151">
        <v>0</v>
      </c>
      <c r="R184" s="151">
        <f t="shared" si="17"/>
        <v>0</v>
      </c>
      <c r="S184" s="151">
        <v>0</v>
      </c>
      <c r="T184" s="152">
        <f t="shared" si="18"/>
        <v>0</v>
      </c>
      <c r="AR184" s="153" t="s">
        <v>172</v>
      </c>
      <c r="AT184" s="153" t="s">
        <v>168</v>
      </c>
      <c r="AU184" s="153" t="s">
        <v>84</v>
      </c>
      <c r="AY184" s="13" t="s">
        <v>166</v>
      </c>
      <c r="BE184" s="154">
        <f t="shared" si="19"/>
        <v>0</v>
      </c>
      <c r="BF184" s="154">
        <f t="shared" si="20"/>
        <v>0</v>
      </c>
      <c r="BG184" s="154">
        <f t="shared" si="21"/>
        <v>0</v>
      </c>
      <c r="BH184" s="154">
        <f t="shared" si="22"/>
        <v>0</v>
      </c>
      <c r="BI184" s="154">
        <f t="shared" si="23"/>
        <v>0</v>
      </c>
      <c r="BJ184" s="13" t="s">
        <v>82</v>
      </c>
      <c r="BK184" s="154">
        <f t="shared" si="24"/>
        <v>0</v>
      </c>
      <c r="BL184" s="13" t="s">
        <v>172</v>
      </c>
      <c r="BM184" s="153" t="s">
        <v>1302</v>
      </c>
    </row>
    <row r="185" spans="2:65" s="1" customFormat="1" ht="24.2" customHeight="1">
      <c r="B185" s="112"/>
      <c r="C185" s="142" t="s">
        <v>297</v>
      </c>
      <c r="D185" s="142" t="s">
        <v>168</v>
      </c>
      <c r="E185" s="143" t="s">
        <v>342</v>
      </c>
      <c r="F185" s="144" t="s">
        <v>343</v>
      </c>
      <c r="G185" s="145" t="s">
        <v>295</v>
      </c>
      <c r="H185" s="146">
        <v>46</v>
      </c>
      <c r="I185" s="147"/>
      <c r="J185" s="148">
        <f t="shared" si="15"/>
        <v>0</v>
      </c>
      <c r="K185" s="149"/>
      <c r="L185" s="28"/>
      <c r="M185" s="150" t="s">
        <v>1</v>
      </c>
      <c r="N185" s="111" t="s">
        <v>39</v>
      </c>
      <c r="P185" s="151">
        <f t="shared" si="16"/>
        <v>0</v>
      </c>
      <c r="Q185" s="151">
        <v>1.0000000000000001E-5</v>
      </c>
      <c r="R185" s="151">
        <f t="shared" si="17"/>
        <v>4.6000000000000001E-4</v>
      </c>
      <c r="S185" s="151">
        <v>0</v>
      </c>
      <c r="T185" s="152">
        <f t="shared" si="18"/>
        <v>0</v>
      </c>
      <c r="AR185" s="153" t="s">
        <v>172</v>
      </c>
      <c r="AT185" s="153" t="s">
        <v>168</v>
      </c>
      <c r="AU185" s="153" t="s">
        <v>84</v>
      </c>
      <c r="AY185" s="13" t="s">
        <v>166</v>
      </c>
      <c r="BE185" s="154">
        <f t="shared" si="19"/>
        <v>0</v>
      </c>
      <c r="BF185" s="154">
        <f t="shared" si="20"/>
        <v>0</v>
      </c>
      <c r="BG185" s="154">
        <f t="shared" si="21"/>
        <v>0</v>
      </c>
      <c r="BH185" s="154">
        <f t="shared" si="22"/>
        <v>0</v>
      </c>
      <c r="BI185" s="154">
        <f t="shared" si="23"/>
        <v>0</v>
      </c>
      <c r="BJ185" s="13" t="s">
        <v>82</v>
      </c>
      <c r="BK185" s="154">
        <f t="shared" si="24"/>
        <v>0</v>
      </c>
      <c r="BL185" s="13" t="s">
        <v>172</v>
      </c>
      <c r="BM185" s="153" t="s">
        <v>1303</v>
      </c>
    </row>
    <row r="186" spans="2:65" s="11" customFormat="1" ht="22.9" customHeight="1">
      <c r="B186" s="130"/>
      <c r="D186" s="131" t="s">
        <v>73</v>
      </c>
      <c r="E186" s="140" t="s">
        <v>345</v>
      </c>
      <c r="F186" s="140" t="s">
        <v>346</v>
      </c>
      <c r="I186" s="133"/>
      <c r="J186" s="141">
        <f>BK186</f>
        <v>0</v>
      </c>
      <c r="L186" s="130"/>
      <c r="M186" s="135"/>
      <c r="P186" s="136">
        <f>SUM(P187:P190)</f>
        <v>0</v>
      </c>
      <c r="R186" s="136">
        <f>SUM(R187:R190)</f>
        <v>0</v>
      </c>
      <c r="T186" s="137">
        <f>SUM(T187:T190)</f>
        <v>0</v>
      </c>
      <c r="AR186" s="131" t="s">
        <v>82</v>
      </c>
      <c r="AT186" s="138" t="s">
        <v>73</v>
      </c>
      <c r="AU186" s="138" t="s">
        <v>82</v>
      </c>
      <c r="AY186" s="131" t="s">
        <v>166</v>
      </c>
      <c r="BK186" s="139">
        <f>SUM(BK187:BK190)</f>
        <v>0</v>
      </c>
    </row>
    <row r="187" spans="2:65" s="1" customFormat="1" ht="24.2" customHeight="1">
      <c r="B187" s="112"/>
      <c r="C187" s="142" t="s">
        <v>301</v>
      </c>
      <c r="D187" s="142" t="s">
        <v>168</v>
      </c>
      <c r="E187" s="143" t="s">
        <v>348</v>
      </c>
      <c r="F187" s="144" t="s">
        <v>349</v>
      </c>
      <c r="G187" s="145" t="s">
        <v>177</v>
      </c>
      <c r="H187" s="146">
        <v>23.045000000000002</v>
      </c>
      <c r="I187" s="147"/>
      <c r="J187" s="148">
        <f>ROUND(I187*H187,2)</f>
        <v>0</v>
      </c>
      <c r="K187" s="149"/>
      <c r="L187" s="28"/>
      <c r="M187" s="150" t="s">
        <v>1</v>
      </c>
      <c r="N187" s="111" t="s">
        <v>39</v>
      </c>
      <c r="P187" s="151">
        <f>O187*H187</f>
        <v>0</v>
      </c>
      <c r="Q187" s="151">
        <v>0</v>
      </c>
      <c r="R187" s="151">
        <f>Q187*H187</f>
        <v>0</v>
      </c>
      <c r="S187" s="151">
        <v>0</v>
      </c>
      <c r="T187" s="152">
        <f>S187*H187</f>
        <v>0</v>
      </c>
      <c r="AR187" s="153" t="s">
        <v>172</v>
      </c>
      <c r="AT187" s="153" t="s">
        <v>168</v>
      </c>
      <c r="AU187" s="153" t="s">
        <v>84</v>
      </c>
      <c r="AY187" s="13" t="s">
        <v>166</v>
      </c>
      <c r="BE187" s="154">
        <f>IF(N187="základní",J187,0)</f>
        <v>0</v>
      </c>
      <c r="BF187" s="154">
        <f>IF(N187="snížená",J187,0)</f>
        <v>0</v>
      </c>
      <c r="BG187" s="154">
        <f>IF(N187="zákl. přenesená",J187,0)</f>
        <v>0</v>
      </c>
      <c r="BH187" s="154">
        <f>IF(N187="sníž. přenesená",J187,0)</f>
        <v>0</v>
      </c>
      <c r="BI187" s="154">
        <f>IF(N187="nulová",J187,0)</f>
        <v>0</v>
      </c>
      <c r="BJ187" s="13" t="s">
        <v>82</v>
      </c>
      <c r="BK187" s="154">
        <f>ROUND(I187*H187,2)</f>
        <v>0</v>
      </c>
      <c r="BL187" s="13" t="s">
        <v>172</v>
      </c>
      <c r="BM187" s="153" t="s">
        <v>1304</v>
      </c>
    </row>
    <row r="188" spans="2:65" s="1" customFormat="1" ht="24.2" customHeight="1">
      <c r="B188" s="112"/>
      <c r="C188" s="142" t="s">
        <v>305</v>
      </c>
      <c r="D188" s="142" t="s">
        <v>168</v>
      </c>
      <c r="E188" s="143" t="s">
        <v>352</v>
      </c>
      <c r="F188" s="144" t="s">
        <v>353</v>
      </c>
      <c r="G188" s="145" t="s">
        <v>177</v>
      </c>
      <c r="H188" s="146">
        <v>230.45</v>
      </c>
      <c r="I188" s="147"/>
      <c r="J188" s="148">
        <f>ROUND(I188*H188,2)</f>
        <v>0</v>
      </c>
      <c r="K188" s="149"/>
      <c r="L188" s="28"/>
      <c r="M188" s="150" t="s">
        <v>1</v>
      </c>
      <c r="N188" s="111" t="s">
        <v>39</v>
      </c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AR188" s="153" t="s">
        <v>172</v>
      </c>
      <c r="AT188" s="153" t="s">
        <v>168</v>
      </c>
      <c r="AU188" s="153" t="s">
        <v>84</v>
      </c>
      <c r="AY188" s="13" t="s">
        <v>166</v>
      </c>
      <c r="BE188" s="154">
        <f>IF(N188="základní",J188,0)</f>
        <v>0</v>
      </c>
      <c r="BF188" s="154">
        <f>IF(N188="snížená",J188,0)</f>
        <v>0</v>
      </c>
      <c r="BG188" s="154">
        <f>IF(N188="zákl. přenesená",J188,0)</f>
        <v>0</v>
      </c>
      <c r="BH188" s="154">
        <f>IF(N188="sníž. přenesená",J188,0)</f>
        <v>0</v>
      </c>
      <c r="BI188" s="154">
        <f>IF(N188="nulová",J188,0)</f>
        <v>0</v>
      </c>
      <c r="BJ188" s="13" t="s">
        <v>82</v>
      </c>
      <c r="BK188" s="154">
        <f>ROUND(I188*H188,2)</f>
        <v>0</v>
      </c>
      <c r="BL188" s="13" t="s">
        <v>172</v>
      </c>
      <c r="BM188" s="153" t="s">
        <v>1305</v>
      </c>
    </row>
    <row r="189" spans="2:65" s="1" customFormat="1" ht="33" customHeight="1">
      <c r="B189" s="112"/>
      <c r="C189" s="142" t="s">
        <v>309</v>
      </c>
      <c r="D189" s="142" t="s">
        <v>168</v>
      </c>
      <c r="E189" s="143" t="s">
        <v>356</v>
      </c>
      <c r="F189" s="144" t="s">
        <v>357</v>
      </c>
      <c r="G189" s="145" t="s">
        <v>177</v>
      </c>
      <c r="H189" s="146">
        <v>23.045000000000002</v>
      </c>
      <c r="I189" s="147"/>
      <c r="J189" s="148">
        <f>ROUND(I189*H189,2)</f>
        <v>0</v>
      </c>
      <c r="K189" s="149"/>
      <c r="L189" s="28"/>
      <c r="M189" s="150" t="s">
        <v>1</v>
      </c>
      <c r="N189" s="111" t="s">
        <v>39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172</v>
      </c>
      <c r="AT189" s="153" t="s">
        <v>168</v>
      </c>
      <c r="AU189" s="153" t="s">
        <v>84</v>
      </c>
      <c r="AY189" s="13" t="s">
        <v>166</v>
      </c>
      <c r="BE189" s="154">
        <f>IF(N189="základní",J189,0)</f>
        <v>0</v>
      </c>
      <c r="BF189" s="154">
        <f>IF(N189="snížená",J189,0)</f>
        <v>0</v>
      </c>
      <c r="BG189" s="154">
        <f>IF(N189="zákl. přenesená",J189,0)</f>
        <v>0</v>
      </c>
      <c r="BH189" s="154">
        <f>IF(N189="sníž. přenesená",J189,0)</f>
        <v>0</v>
      </c>
      <c r="BI189" s="154">
        <f>IF(N189="nulová",J189,0)</f>
        <v>0</v>
      </c>
      <c r="BJ189" s="13" t="s">
        <v>82</v>
      </c>
      <c r="BK189" s="154">
        <f>ROUND(I189*H189,2)</f>
        <v>0</v>
      </c>
      <c r="BL189" s="13" t="s">
        <v>172</v>
      </c>
      <c r="BM189" s="153" t="s">
        <v>1306</v>
      </c>
    </row>
    <row r="190" spans="2:65" s="1" customFormat="1" ht="33" customHeight="1">
      <c r="B190" s="112"/>
      <c r="C190" s="142" t="s">
        <v>313</v>
      </c>
      <c r="D190" s="142" t="s">
        <v>168</v>
      </c>
      <c r="E190" s="143" t="s">
        <v>360</v>
      </c>
      <c r="F190" s="144" t="s">
        <v>361</v>
      </c>
      <c r="G190" s="145" t="s">
        <v>177</v>
      </c>
      <c r="H190" s="146">
        <v>23.045000000000002</v>
      </c>
      <c r="I190" s="147"/>
      <c r="J190" s="148">
        <f>ROUND(I190*H190,2)</f>
        <v>0</v>
      </c>
      <c r="K190" s="149"/>
      <c r="L190" s="28"/>
      <c r="M190" s="150" t="s">
        <v>1</v>
      </c>
      <c r="N190" s="111" t="s">
        <v>39</v>
      </c>
      <c r="P190" s="151">
        <f>O190*H190</f>
        <v>0</v>
      </c>
      <c r="Q190" s="151">
        <v>0</v>
      </c>
      <c r="R190" s="151">
        <f>Q190*H190</f>
        <v>0</v>
      </c>
      <c r="S190" s="151">
        <v>0</v>
      </c>
      <c r="T190" s="152">
        <f>S190*H190</f>
        <v>0</v>
      </c>
      <c r="AR190" s="153" t="s">
        <v>172</v>
      </c>
      <c r="AT190" s="153" t="s">
        <v>168</v>
      </c>
      <c r="AU190" s="153" t="s">
        <v>84</v>
      </c>
      <c r="AY190" s="13" t="s">
        <v>166</v>
      </c>
      <c r="BE190" s="154">
        <f>IF(N190="základní",J190,0)</f>
        <v>0</v>
      </c>
      <c r="BF190" s="154">
        <f>IF(N190="snížená",J190,0)</f>
        <v>0</v>
      </c>
      <c r="BG190" s="154">
        <f>IF(N190="zákl. přenesená",J190,0)</f>
        <v>0</v>
      </c>
      <c r="BH190" s="154">
        <f>IF(N190="sníž. přenesená",J190,0)</f>
        <v>0</v>
      </c>
      <c r="BI190" s="154">
        <f>IF(N190="nulová",J190,0)</f>
        <v>0</v>
      </c>
      <c r="BJ190" s="13" t="s">
        <v>82</v>
      </c>
      <c r="BK190" s="154">
        <f>ROUND(I190*H190,2)</f>
        <v>0</v>
      </c>
      <c r="BL190" s="13" t="s">
        <v>172</v>
      </c>
      <c r="BM190" s="153" t="s">
        <v>1307</v>
      </c>
    </row>
    <row r="191" spans="2:65" s="11" customFormat="1" ht="22.9" customHeight="1">
      <c r="B191" s="130"/>
      <c r="D191" s="131" t="s">
        <v>73</v>
      </c>
      <c r="E191" s="140" t="s">
        <v>363</v>
      </c>
      <c r="F191" s="140" t="s">
        <v>364</v>
      </c>
      <c r="I191" s="133"/>
      <c r="J191" s="141">
        <f>BK191</f>
        <v>0</v>
      </c>
      <c r="L191" s="130"/>
      <c r="M191" s="135"/>
      <c r="P191" s="136">
        <f>P192</f>
        <v>0</v>
      </c>
      <c r="R191" s="136">
        <f>R192</f>
        <v>0</v>
      </c>
      <c r="T191" s="137">
        <f>T192</f>
        <v>0</v>
      </c>
      <c r="AR191" s="131" t="s">
        <v>82</v>
      </c>
      <c r="AT191" s="138" t="s">
        <v>73</v>
      </c>
      <c r="AU191" s="138" t="s">
        <v>82</v>
      </c>
      <c r="AY191" s="131" t="s">
        <v>166</v>
      </c>
      <c r="BK191" s="139">
        <f>BK192</f>
        <v>0</v>
      </c>
    </row>
    <row r="192" spans="2:65" s="1" customFormat="1" ht="21.75" customHeight="1">
      <c r="B192" s="112"/>
      <c r="C192" s="142" t="s">
        <v>317</v>
      </c>
      <c r="D192" s="142" t="s">
        <v>168</v>
      </c>
      <c r="E192" s="143" t="s">
        <v>366</v>
      </c>
      <c r="F192" s="144" t="s">
        <v>367</v>
      </c>
      <c r="G192" s="145" t="s">
        <v>177</v>
      </c>
      <c r="H192" s="146">
        <v>25.46</v>
      </c>
      <c r="I192" s="147"/>
      <c r="J192" s="148">
        <f>ROUND(I192*H192,2)</f>
        <v>0</v>
      </c>
      <c r="K192" s="149"/>
      <c r="L192" s="28"/>
      <c r="M192" s="150" t="s">
        <v>1</v>
      </c>
      <c r="N192" s="111" t="s">
        <v>39</v>
      </c>
      <c r="P192" s="151">
        <f>O192*H192</f>
        <v>0</v>
      </c>
      <c r="Q192" s="151">
        <v>0</v>
      </c>
      <c r="R192" s="151">
        <f>Q192*H192</f>
        <v>0</v>
      </c>
      <c r="S192" s="151">
        <v>0</v>
      </c>
      <c r="T192" s="152">
        <f>S192*H192</f>
        <v>0</v>
      </c>
      <c r="AR192" s="153" t="s">
        <v>172</v>
      </c>
      <c r="AT192" s="153" t="s">
        <v>168</v>
      </c>
      <c r="AU192" s="153" t="s">
        <v>84</v>
      </c>
      <c r="AY192" s="13" t="s">
        <v>166</v>
      </c>
      <c r="BE192" s="154">
        <f>IF(N192="základní",J192,0)</f>
        <v>0</v>
      </c>
      <c r="BF192" s="154">
        <f>IF(N192="snížená",J192,0)</f>
        <v>0</v>
      </c>
      <c r="BG192" s="154">
        <f>IF(N192="zákl. přenesená",J192,0)</f>
        <v>0</v>
      </c>
      <c r="BH192" s="154">
        <f>IF(N192="sníž. přenesená",J192,0)</f>
        <v>0</v>
      </c>
      <c r="BI192" s="154">
        <f>IF(N192="nulová",J192,0)</f>
        <v>0</v>
      </c>
      <c r="BJ192" s="13" t="s">
        <v>82</v>
      </c>
      <c r="BK192" s="154">
        <f>ROUND(I192*H192,2)</f>
        <v>0</v>
      </c>
      <c r="BL192" s="13" t="s">
        <v>172</v>
      </c>
      <c r="BM192" s="153" t="s">
        <v>1308</v>
      </c>
    </row>
    <row r="193" spans="2:65" s="11" customFormat="1" ht="25.9" customHeight="1">
      <c r="B193" s="130"/>
      <c r="D193" s="131" t="s">
        <v>73</v>
      </c>
      <c r="E193" s="132" t="s">
        <v>369</v>
      </c>
      <c r="F193" s="132" t="s">
        <v>370</v>
      </c>
      <c r="I193" s="133"/>
      <c r="J193" s="134">
        <f>BK193</f>
        <v>0</v>
      </c>
      <c r="L193" s="130"/>
      <c r="M193" s="135"/>
      <c r="P193" s="136">
        <f>P194+P202+P204+P207+P210+P218+P233+P245+P256+P266+P275</f>
        <v>0</v>
      </c>
      <c r="R193" s="136">
        <f>R194+R202+R204+R207+R210+R218+R233+R245+R256+R266+R275</f>
        <v>3.7706052524999998</v>
      </c>
      <c r="T193" s="137">
        <f>T194+T202+T204+T207+T210+T218+T233+T245+T256+T266+T275</f>
        <v>6.9400300000000001</v>
      </c>
      <c r="AR193" s="131" t="s">
        <v>84</v>
      </c>
      <c r="AT193" s="138" t="s">
        <v>73</v>
      </c>
      <c r="AU193" s="138" t="s">
        <v>74</v>
      </c>
      <c r="AY193" s="131" t="s">
        <v>166</v>
      </c>
      <c r="BK193" s="139">
        <f>BK194+BK202+BK204+BK207+BK210+BK218+BK233+BK245+BK256+BK266+BK275</f>
        <v>0</v>
      </c>
    </row>
    <row r="194" spans="2:65" s="11" customFormat="1" ht="22.9" customHeight="1">
      <c r="B194" s="130"/>
      <c r="D194" s="131" t="s">
        <v>73</v>
      </c>
      <c r="E194" s="140" t="s">
        <v>371</v>
      </c>
      <c r="F194" s="140" t="s">
        <v>372</v>
      </c>
      <c r="I194" s="133"/>
      <c r="J194" s="141">
        <f>BK194</f>
        <v>0</v>
      </c>
      <c r="L194" s="130"/>
      <c r="M194" s="135"/>
      <c r="P194" s="136">
        <f>SUM(P195:P201)</f>
        <v>0</v>
      </c>
      <c r="R194" s="136">
        <f>SUM(R195:R201)</f>
        <v>9.3877999999999989E-2</v>
      </c>
      <c r="T194" s="137">
        <f>SUM(T195:T201)</f>
        <v>6.3250000000000001E-2</v>
      </c>
      <c r="AR194" s="131" t="s">
        <v>84</v>
      </c>
      <c r="AT194" s="138" t="s">
        <v>73</v>
      </c>
      <c r="AU194" s="138" t="s">
        <v>82</v>
      </c>
      <c r="AY194" s="131" t="s">
        <v>166</v>
      </c>
      <c r="BK194" s="139">
        <f>SUM(BK195:BK201)</f>
        <v>0</v>
      </c>
    </row>
    <row r="195" spans="2:65" s="1" customFormat="1" ht="24.2" customHeight="1">
      <c r="B195" s="112"/>
      <c r="C195" s="142" t="s">
        <v>321</v>
      </c>
      <c r="D195" s="142" t="s">
        <v>168</v>
      </c>
      <c r="E195" s="143" t="s">
        <v>374</v>
      </c>
      <c r="F195" s="144" t="s">
        <v>375</v>
      </c>
      <c r="G195" s="145" t="s">
        <v>196</v>
      </c>
      <c r="H195" s="146">
        <v>8.0500000000000007</v>
      </c>
      <c r="I195" s="147"/>
      <c r="J195" s="148">
        <f t="shared" ref="J195:J201" si="25">ROUND(I195*H195,2)</f>
        <v>0</v>
      </c>
      <c r="K195" s="149"/>
      <c r="L195" s="28"/>
      <c r="M195" s="150" t="s">
        <v>1</v>
      </c>
      <c r="N195" s="111" t="s">
        <v>39</v>
      </c>
      <c r="P195" s="151">
        <f t="shared" ref="P195:P201" si="26">O195*H195</f>
        <v>0</v>
      </c>
      <c r="Q195" s="151">
        <v>0</v>
      </c>
      <c r="R195" s="151">
        <f t="shared" ref="R195:R201" si="27">Q195*H195</f>
        <v>0</v>
      </c>
      <c r="S195" s="151">
        <v>0</v>
      </c>
      <c r="T195" s="152">
        <f t="shared" ref="T195:T201" si="28">S195*H195</f>
        <v>0</v>
      </c>
      <c r="AR195" s="153" t="s">
        <v>234</v>
      </c>
      <c r="AT195" s="153" t="s">
        <v>168</v>
      </c>
      <c r="AU195" s="153" t="s">
        <v>84</v>
      </c>
      <c r="AY195" s="13" t="s">
        <v>166</v>
      </c>
      <c r="BE195" s="154">
        <f t="shared" ref="BE195:BE201" si="29">IF(N195="základní",J195,0)</f>
        <v>0</v>
      </c>
      <c r="BF195" s="154">
        <f t="shared" ref="BF195:BF201" si="30">IF(N195="snížená",J195,0)</f>
        <v>0</v>
      </c>
      <c r="BG195" s="154">
        <f t="shared" ref="BG195:BG201" si="31">IF(N195="zákl. přenesená",J195,0)</f>
        <v>0</v>
      </c>
      <c r="BH195" s="154">
        <f t="shared" ref="BH195:BH201" si="32">IF(N195="sníž. přenesená",J195,0)</f>
        <v>0</v>
      </c>
      <c r="BI195" s="154">
        <f t="shared" ref="BI195:BI201" si="33">IF(N195="nulová",J195,0)</f>
        <v>0</v>
      </c>
      <c r="BJ195" s="13" t="s">
        <v>82</v>
      </c>
      <c r="BK195" s="154">
        <f t="shared" ref="BK195:BK201" si="34">ROUND(I195*H195,2)</f>
        <v>0</v>
      </c>
      <c r="BL195" s="13" t="s">
        <v>234</v>
      </c>
      <c r="BM195" s="153" t="s">
        <v>1309</v>
      </c>
    </row>
    <row r="196" spans="2:65" s="1" customFormat="1" ht="16.5" customHeight="1">
      <c r="B196" s="112"/>
      <c r="C196" s="155" t="s">
        <v>325</v>
      </c>
      <c r="D196" s="155" t="s">
        <v>174</v>
      </c>
      <c r="E196" s="156" t="s">
        <v>378</v>
      </c>
      <c r="F196" s="157" t="s">
        <v>379</v>
      </c>
      <c r="G196" s="158" t="s">
        <v>177</v>
      </c>
      <c r="H196" s="159">
        <v>3.0000000000000001E-3</v>
      </c>
      <c r="I196" s="160"/>
      <c r="J196" s="161">
        <f t="shared" si="25"/>
        <v>0</v>
      </c>
      <c r="K196" s="162"/>
      <c r="L196" s="163"/>
      <c r="M196" s="164" t="s">
        <v>1</v>
      </c>
      <c r="N196" s="165" t="s">
        <v>39</v>
      </c>
      <c r="P196" s="151">
        <f t="shared" si="26"/>
        <v>0</v>
      </c>
      <c r="Q196" s="151">
        <v>1</v>
      </c>
      <c r="R196" s="151">
        <f t="shared" si="27"/>
        <v>3.0000000000000001E-3</v>
      </c>
      <c r="S196" s="151">
        <v>0</v>
      </c>
      <c r="T196" s="152">
        <f t="shared" si="28"/>
        <v>0</v>
      </c>
      <c r="AR196" s="153" t="s">
        <v>301</v>
      </c>
      <c r="AT196" s="153" t="s">
        <v>174</v>
      </c>
      <c r="AU196" s="153" t="s">
        <v>84</v>
      </c>
      <c r="AY196" s="13" t="s">
        <v>166</v>
      </c>
      <c r="BE196" s="154">
        <f t="shared" si="29"/>
        <v>0</v>
      </c>
      <c r="BF196" s="154">
        <f t="shared" si="30"/>
        <v>0</v>
      </c>
      <c r="BG196" s="154">
        <f t="shared" si="31"/>
        <v>0</v>
      </c>
      <c r="BH196" s="154">
        <f t="shared" si="32"/>
        <v>0</v>
      </c>
      <c r="BI196" s="154">
        <f t="shared" si="33"/>
        <v>0</v>
      </c>
      <c r="BJ196" s="13" t="s">
        <v>82</v>
      </c>
      <c r="BK196" s="154">
        <f t="shared" si="34"/>
        <v>0</v>
      </c>
      <c r="BL196" s="13" t="s">
        <v>234</v>
      </c>
      <c r="BM196" s="153" t="s">
        <v>1310</v>
      </c>
    </row>
    <row r="197" spans="2:65" s="1" customFormat="1" ht="24.2" customHeight="1">
      <c r="B197" s="112"/>
      <c r="C197" s="142" t="s">
        <v>329</v>
      </c>
      <c r="D197" s="142" t="s">
        <v>168</v>
      </c>
      <c r="E197" s="143" t="s">
        <v>382</v>
      </c>
      <c r="F197" s="144" t="s">
        <v>383</v>
      </c>
      <c r="G197" s="145" t="s">
        <v>196</v>
      </c>
      <c r="H197" s="146">
        <v>16.100000000000001</v>
      </c>
      <c r="I197" s="147"/>
      <c r="J197" s="148">
        <f t="shared" si="25"/>
        <v>0</v>
      </c>
      <c r="K197" s="149"/>
      <c r="L197" s="28"/>
      <c r="M197" s="150" t="s">
        <v>1</v>
      </c>
      <c r="N197" s="111" t="s">
        <v>39</v>
      </c>
      <c r="P197" s="151">
        <f t="shared" si="26"/>
        <v>0</v>
      </c>
      <c r="Q197" s="151">
        <v>4.0000000000000002E-4</v>
      </c>
      <c r="R197" s="151">
        <f t="shared" si="27"/>
        <v>6.4400000000000013E-3</v>
      </c>
      <c r="S197" s="151">
        <v>0</v>
      </c>
      <c r="T197" s="152">
        <f t="shared" si="28"/>
        <v>0</v>
      </c>
      <c r="AR197" s="153" t="s">
        <v>234</v>
      </c>
      <c r="AT197" s="153" t="s">
        <v>168</v>
      </c>
      <c r="AU197" s="153" t="s">
        <v>84</v>
      </c>
      <c r="AY197" s="13" t="s">
        <v>166</v>
      </c>
      <c r="BE197" s="154">
        <f t="shared" si="29"/>
        <v>0</v>
      </c>
      <c r="BF197" s="154">
        <f t="shared" si="30"/>
        <v>0</v>
      </c>
      <c r="BG197" s="154">
        <f t="shared" si="31"/>
        <v>0</v>
      </c>
      <c r="BH197" s="154">
        <f t="shared" si="32"/>
        <v>0</v>
      </c>
      <c r="BI197" s="154">
        <f t="shared" si="33"/>
        <v>0</v>
      </c>
      <c r="BJ197" s="13" t="s">
        <v>82</v>
      </c>
      <c r="BK197" s="154">
        <f t="shared" si="34"/>
        <v>0</v>
      </c>
      <c r="BL197" s="13" t="s">
        <v>234</v>
      </c>
      <c r="BM197" s="153" t="s">
        <v>1311</v>
      </c>
    </row>
    <row r="198" spans="2:65" s="1" customFormat="1" ht="16.5" customHeight="1">
      <c r="B198" s="112"/>
      <c r="C198" s="155" t="s">
        <v>333</v>
      </c>
      <c r="D198" s="155" t="s">
        <v>174</v>
      </c>
      <c r="E198" s="156" t="s">
        <v>386</v>
      </c>
      <c r="F198" s="157" t="s">
        <v>387</v>
      </c>
      <c r="G198" s="158" t="s">
        <v>196</v>
      </c>
      <c r="H198" s="159">
        <v>9.3819999999999997</v>
      </c>
      <c r="I198" s="160"/>
      <c r="J198" s="161">
        <f t="shared" si="25"/>
        <v>0</v>
      </c>
      <c r="K198" s="162"/>
      <c r="L198" s="163"/>
      <c r="M198" s="164" t="s">
        <v>1</v>
      </c>
      <c r="N198" s="165" t="s">
        <v>39</v>
      </c>
      <c r="P198" s="151">
        <f t="shared" si="26"/>
        <v>0</v>
      </c>
      <c r="Q198" s="151">
        <v>4.4999999999999997E-3</v>
      </c>
      <c r="R198" s="151">
        <f t="shared" si="27"/>
        <v>4.2218999999999993E-2</v>
      </c>
      <c r="S198" s="151">
        <v>0</v>
      </c>
      <c r="T198" s="152">
        <f t="shared" si="28"/>
        <v>0</v>
      </c>
      <c r="AR198" s="153" t="s">
        <v>301</v>
      </c>
      <c r="AT198" s="153" t="s">
        <v>174</v>
      </c>
      <c r="AU198" s="153" t="s">
        <v>84</v>
      </c>
      <c r="AY198" s="13" t="s">
        <v>166</v>
      </c>
      <c r="BE198" s="154">
        <f t="shared" si="29"/>
        <v>0</v>
      </c>
      <c r="BF198" s="154">
        <f t="shared" si="30"/>
        <v>0</v>
      </c>
      <c r="BG198" s="154">
        <f t="shared" si="31"/>
        <v>0</v>
      </c>
      <c r="BH198" s="154">
        <f t="shared" si="32"/>
        <v>0</v>
      </c>
      <c r="BI198" s="154">
        <f t="shared" si="33"/>
        <v>0</v>
      </c>
      <c r="BJ198" s="13" t="s">
        <v>82</v>
      </c>
      <c r="BK198" s="154">
        <f t="shared" si="34"/>
        <v>0</v>
      </c>
      <c r="BL198" s="13" t="s">
        <v>234</v>
      </c>
      <c r="BM198" s="153" t="s">
        <v>1312</v>
      </c>
    </row>
    <row r="199" spans="2:65" s="1" customFormat="1" ht="16.5" customHeight="1">
      <c r="B199" s="112"/>
      <c r="C199" s="155" t="s">
        <v>337</v>
      </c>
      <c r="D199" s="155" t="s">
        <v>174</v>
      </c>
      <c r="E199" s="156" t="s">
        <v>390</v>
      </c>
      <c r="F199" s="157" t="s">
        <v>391</v>
      </c>
      <c r="G199" s="158" t="s">
        <v>196</v>
      </c>
      <c r="H199" s="159">
        <v>9.3819999999999997</v>
      </c>
      <c r="I199" s="160"/>
      <c r="J199" s="161">
        <f t="shared" si="25"/>
        <v>0</v>
      </c>
      <c r="K199" s="162"/>
      <c r="L199" s="163"/>
      <c r="M199" s="164" t="s">
        <v>1</v>
      </c>
      <c r="N199" s="165" t="s">
        <v>39</v>
      </c>
      <c r="P199" s="151">
        <f t="shared" si="26"/>
        <v>0</v>
      </c>
      <c r="Q199" s="151">
        <v>4.4999999999999997E-3</v>
      </c>
      <c r="R199" s="151">
        <f t="shared" si="27"/>
        <v>4.2218999999999993E-2</v>
      </c>
      <c r="S199" s="151">
        <v>0</v>
      </c>
      <c r="T199" s="152">
        <f t="shared" si="28"/>
        <v>0</v>
      </c>
      <c r="AR199" s="153" t="s">
        <v>301</v>
      </c>
      <c r="AT199" s="153" t="s">
        <v>174</v>
      </c>
      <c r="AU199" s="153" t="s">
        <v>84</v>
      </c>
      <c r="AY199" s="13" t="s">
        <v>166</v>
      </c>
      <c r="BE199" s="154">
        <f t="shared" si="29"/>
        <v>0</v>
      </c>
      <c r="BF199" s="154">
        <f t="shared" si="30"/>
        <v>0</v>
      </c>
      <c r="BG199" s="154">
        <f t="shared" si="31"/>
        <v>0</v>
      </c>
      <c r="BH199" s="154">
        <f t="shared" si="32"/>
        <v>0</v>
      </c>
      <c r="BI199" s="154">
        <f t="shared" si="33"/>
        <v>0</v>
      </c>
      <c r="BJ199" s="13" t="s">
        <v>82</v>
      </c>
      <c r="BK199" s="154">
        <f t="shared" si="34"/>
        <v>0</v>
      </c>
      <c r="BL199" s="13" t="s">
        <v>234</v>
      </c>
      <c r="BM199" s="153" t="s">
        <v>1313</v>
      </c>
    </row>
    <row r="200" spans="2:65" s="1" customFormat="1" ht="33" customHeight="1">
      <c r="B200" s="112"/>
      <c r="C200" s="142" t="s">
        <v>341</v>
      </c>
      <c r="D200" s="142" t="s">
        <v>168</v>
      </c>
      <c r="E200" s="143" t="s">
        <v>394</v>
      </c>
      <c r="F200" s="144" t="s">
        <v>395</v>
      </c>
      <c r="G200" s="145" t="s">
        <v>196</v>
      </c>
      <c r="H200" s="146">
        <v>5.75</v>
      </c>
      <c r="I200" s="147"/>
      <c r="J200" s="148">
        <f t="shared" si="25"/>
        <v>0</v>
      </c>
      <c r="K200" s="149"/>
      <c r="L200" s="28"/>
      <c r="M200" s="150" t="s">
        <v>1</v>
      </c>
      <c r="N200" s="111" t="s">
        <v>39</v>
      </c>
      <c r="P200" s="151">
        <f t="shared" si="26"/>
        <v>0</v>
      </c>
      <c r="Q200" s="151">
        <v>0</v>
      </c>
      <c r="R200" s="151">
        <f t="shared" si="27"/>
        <v>0</v>
      </c>
      <c r="S200" s="151">
        <v>1.0999999999999999E-2</v>
      </c>
      <c r="T200" s="152">
        <f t="shared" si="28"/>
        <v>6.3250000000000001E-2</v>
      </c>
      <c r="AR200" s="153" t="s">
        <v>234</v>
      </c>
      <c r="AT200" s="153" t="s">
        <v>168</v>
      </c>
      <c r="AU200" s="153" t="s">
        <v>84</v>
      </c>
      <c r="AY200" s="13" t="s">
        <v>166</v>
      </c>
      <c r="BE200" s="154">
        <f t="shared" si="29"/>
        <v>0</v>
      </c>
      <c r="BF200" s="154">
        <f t="shared" si="30"/>
        <v>0</v>
      </c>
      <c r="BG200" s="154">
        <f t="shared" si="31"/>
        <v>0</v>
      </c>
      <c r="BH200" s="154">
        <f t="shared" si="32"/>
        <v>0</v>
      </c>
      <c r="BI200" s="154">
        <f t="shared" si="33"/>
        <v>0</v>
      </c>
      <c r="BJ200" s="13" t="s">
        <v>82</v>
      </c>
      <c r="BK200" s="154">
        <f t="shared" si="34"/>
        <v>0</v>
      </c>
      <c r="BL200" s="13" t="s">
        <v>234</v>
      </c>
      <c r="BM200" s="153" t="s">
        <v>1314</v>
      </c>
    </row>
    <row r="201" spans="2:65" s="1" customFormat="1" ht="24.2" customHeight="1">
      <c r="B201" s="112"/>
      <c r="C201" s="142" t="s">
        <v>347</v>
      </c>
      <c r="D201" s="142" t="s">
        <v>168</v>
      </c>
      <c r="E201" s="143" t="s">
        <v>398</v>
      </c>
      <c r="F201" s="144" t="s">
        <v>399</v>
      </c>
      <c r="G201" s="145" t="s">
        <v>177</v>
      </c>
      <c r="H201" s="146">
        <v>9.4E-2</v>
      </c>
      <c r="I201" s="147"/>
      <c r="J201" s="148">
        <f t="shared" si="25"/>
        <v>0</v>
      </c>
      <c r="K201" s="149"/>
      <c r="L201" s="28"/>
      <c r="M201" s="150" t="s">
        <v>1</v>
      </c>
      <c r="N201" s="111" t="s">
        <v>39</v>
      </c>
      <c r="P201" s="151">
        <f t="shared" si="26"/>
        <v>0</v>
      </c>
      <c r="Q201" s="151">
        <v>0</v>
      </c>
      <c r="R201" s="151">
        <f t="shared" si="27"/>
        <v>0</v>
      </c>
      <c r="S201" s="151">
        <v>0</v>
      </c>
      <c r="T201" s="152">
        <f t="shared" si="28"/>
        <v>0</v>
      </c>
      <c r="AR201" s="153" t="s">
        <v>234</v>
      </c>
      <c r="AT201" s="153" t="s">
        <v>168</v>
      </c>
      <c r="AU201" s="153" t="s">
        <v>84</v>
      </c>
      <c r="AY201" s="13" t="s">
        <v>166</v>
      </c>
      <c r="BE201" s="154">
        <f t="shared" si="29"/>
        <v>0</v>
      </c>
      <c r="BF201" s="154">
        <f t="shared" si="30"/>
        <v>0</v>
      </c>
      <c r="BG201" s="154">
        <f t="shared" si="31"/>
        <v>0</v>
      </c>
      <c r="BH201" s="154">
        <f t="shared" si="32"/>
        <v>0</v>
      </c>
      <c r="BI201" s="154">
        <f t="shared" si="33"/>
        <v>0</v>
      </c>
      <c r="BJ201" s="13" t="s">
        <v>82</v>
      </c>
      <c r="BK201" s="154">
        <f t="shared" si="34"/>
        <v>0</v>
      </c>
      <c r="BL201" s="13" t="s">
        <v>234</v>
      </c>
      <c r="BM201" s="153" t="s">
        <v>1315</v>
      </c>
    </row>
    <row r="202" spans="2:65" s="11" customFormat="1" ht="22.9" customHeight="1">
      <c r="B202" s="130"/>
      <c r="D202" s="131" t="s">
        <v>73</v>
      </c>
      <c r="E202" s="140" t="s">
        <v>401</v>
      </c>
      <c r="F202" s="140" t="s">
        <v>402</v>
      </c>
      <c r="I202" s="133"/>
      <c r="J202" s="141">
        <f>BK202</f>
        <v>0</v>
      </c>
      <c r="L202" s="130"/>
      <c r="M202" s="135"/>
      <c r="P202" s="136">
        <f>P203</f>
        <v>0</v>
      </c>
      <c r="R202" s="136">
        <f>R203</f>
        <v>5.1799999999999997E-3</v>
      </c>
      <c r="T202" s="137">
        <f>T203</f>
        <v>0</v>
      </c>
      <c r="AR202" s="131" t="s">
        <v>84</v>
      </c>
      <c r="AT202" s="138" t="s">
        <v>73</v>
      </c>
      <c r="AU202" s="138" t="s">
        <v>82</v>
      </c>
      <c r="AY202" s="131" t="s">
        <v>166</v>
      </c>
      <c r="BK202" s="139">
        <f>BK203</f>
        <v>0</v>
      </c>
    </row>
    <row r="203" spans="2:65" s="1" customFormat="1" ht="16.5" customHeight="1">
      <c r="B203" s="112"/>
      <c r="C203" s="142" t="s">
        <v>351</v>
      </c>
      <c r="D203" s="142" t="s">
        <v>168</v>
      </c>
      <c r="E203" s="143" t="s">
        <v>404</v>
      </c>
      <c r="F203" s="144" t="s">
        <v>405</v>
      </c>
      <c r="G203" s="145" t="s">
        <v>251</v>
      </c>
      <c r="H203" s="146">
        <v>1</v>
      </c>
      <c r="I203" s="147"/>
      <c r="J203" s="148">
        <f>ROUND(I203*H203,2)</f>
        <v>0</v>
      </c>
      <c r="K203" s="149"/>
      <c r="L203" s="28"/>
      <c r="M203" s="150" t="s">
        <v>1</v>
      </c>
      <c r="N203" s="111" t="s">
        <v>39</v>
      </c>
      <c r="P203" s="151">
        <f>O203*H203</f>
        <v>0</v>
      </c>
      <c r="Q203" s="151">
        <v>5.1799999999999997E-3</v>
      </c>
      <c r="R203" s="151">
        <f>Q203*H203</f>
        <v>5.1799999999999997E-3</v>
      </c>
      <c r="S203" s="151">
        <v>0</v>
      </c>
      <c r="T203" s="152">
        <f>S203*H203</f>
        <v>0</v>
      </c>
      <c r="AR203" s="153" t="s">
        <v>234</v>
      </c>
      <c r="AT203" s="153" t="s">
        <v>168</v>
      </c>
      <c r="AU203" s="153" t="s">
        <v>84</v>
      </c>
      <c r="AY203" s="13" t="s">
        <v>166</v>
      </c>
      <c r="BE203" s="154">
        <f>IF(N203="základní",J203,0)</f>
        <v>0</v>
      </c>
      <c r="BF203" s="154">
        <f>IF(N203="snížená",J203,0)</f>
        <v>0</v>
      </c>
      <c r="BG203" s="154">
        <f>IF(N203="zákl. přenesená",J203,0)</f>
        <v>0</v>
      </c>
      <c r="BH203" s="154">
        <f>IF(N203="sníž. přenesená",J203,0)</f>
        <v>0</v>
      </c>
      <c r="BI203" s="154">
        <f>IF(N203="nulová",J203,0)</f>
        <v>0</v>
      </c>
      <c r="BJ203" s="13" t="s">
        <v>82</v>
      </c>
      <c r="BK203" s="154">
        <f>ROUND(I203*H203,2)</f>
        <v>0</v>
      </c>
      <c r="BL203" s="13" t="s">
        <v>234</v>
      </c>
      <c r="BM203" s="153" t="s">
        <v>1316</v>
      </c>
    </row>
    <row r="204" spans="2:65" s="11" customFormat="1" ht="22.9" customHeight="1">
      <c r="B204" s="130"/>
      <c r="D204" s="131" t="s">
        <v>73</v>
      </c>
      <c r="E204" s="140" t="s">
        <v>845</v>
      </c>
      <c r="F204" s="140" t="s">
        <v>846</v>
      </c>
      <c r="I204" s="133"/>
      <c r="J204" s="141">
        <f>BK204</f>
        <v>0</v>
      </c>
      <c r="L204" s="130"/>
      <c r="M204" s="135"/>
      <c r="P204" s="136">
        <f>SUM(P205:P206)</f>
        <v>0</v>
      </c>
      <c r="R204" s="136">
        <f>SUM(R205:R206)</f>
        <v>0</v>
      </c>
      <c r="T204" s="137">
        <f>SUM(T205:T206)</f>
        <v>0.39102000000000003</v>
      </c>
      <c r="AR204" s="131" t="s">
        <v>84</v>
      </c>
      <c r="AT204" s="138" t="s">
        <v>73</v>
      </c>
      <c r="AU204" s="138" t="s">
        <v>82</v>
      </c>
      <c r="AY204" s="131" t="s">
        <v>166</v>
      </c>
      <c r="BK204" s="139">
        <f>SUM(BK205:BK206)</f>
        <v>0</v>
      </c>
    </row>
    <row r="205" spans="2:65" s="1" customFormat="1" ht="16.5" customHeight="1">
      <c r="B205" s="112"/>
      <c r="C205" s="142" t="s">
        <v>355</v>
      </c>
      <c r="D205" s="142" t="s">
        <v>168</v>
      </c>
      <c r="E205" s="143" t="s">
        <v>1317</v>
      </c>
      <c r="F205" s="144" t="s">
        <v>1318</v>
      </c>
      <c r="G205" s="145" t="s">
        <v>831</v>
      </c>
      <c r="H205" s="146">
        <v>3</v>
      </c>
      <c r="I205" s="147"/>
      <c r="J205" s="148">
        <f>ROUND(I205*H205,2)</f>
        <v>0</v>
      </c>
      <c r="K205" s="149"/>
      <c r="L205" s="28"/>
      <c r="M205" s="150" t="s">
        <v>1</v>
      </c>
      <c r="N205" s="111" t="s">
        <v>39</v>
      </c>
      <c r="P205" s="151">
        <f>O205*H205</f>
        <v>0</v>
      </c>
      <c r="Q205" s="151">
        <v>0</v>
      </c>
      <c r="R205" s="151">
        <f>Q205*H205</f>
        <v>0</v>
      </c>
      <c r="S205" s="151">
        <v>0.11088000000000001</v>
      </c>
      <c r="T205" s="152">
        <f>S205*H205</f>
        <v>0.33264000000000005</v>
      </c>
      <c r="AR205" s="153" t="s">
        <v>234</v>
      </c>
      <c r="AT205" s="153" t="s">
        <v>168</v>
      </c>
      <c r="AU205" s="153" t="s">
        <v>84</v>
      </c>
      <c r="AY205" s="13" t="s">
        <v>166</v>
      </c>
      <c r="BE205" s="154">
        <f>IF(N205="základní",J205,0)</f>
        <v>0</v>
      </c>
      <c r="BF205" s="154">
        <f>IF(N205="snížená",J205,0)</f>
        <v>0</v>
      </c>
      <c r="BG205" s="154">
        <f>IF(N205="zákl. přenesená",J205,0)</f>
        <v>0</v>
      </c>
      <c r="BH205" s="154">
        <f>IF(N205="sníž. přenesená",J205,0)</f>
        <v>0</v>
      </c>
      <c r="BI205" s="154">
        <f>IF(N205="nulová",J205,0)</f>
        <v>0</v>
      </c>
      <c r="BJ205" s="13" t="s">
        <v>82</v>
      </c>
      <c r="BK205" s="154">
        <f>ROUND(I205*H205,2)</f>
        <v>0</v>
      </c>
      <c r="BL205" s="13" t="s">
        <v>234</v>
      </c>
      <c r="BM205" s="153" t="s">
        <v>1319</v>
      </c>
    </row>
    <row r="206" spans="2:65" s="1" customFormat="1" ht="16.5" customHeight="1">
      <c r="B206" s="112"/>
      <c r="C206" s="142" t="s">
        <v>359</v>
      </c>
      <c r="D206" s="142" t="s">
        <v>168</v>
      </c>
      <c r="E206" s="143" t="s">
        <v>1320</v>
      </c>
      <c r="F206" s="144" t="s">
        <v>1321</v>
      </c>
      <c r="G206" s="145" t="s">
        <v>831</v>
      </c>
      <c r="H206" s="146">
        <v>3</v>
      </c>
      <c r="I206" s="147"/>
      <c r="J206" s="148">
        <f>ROUND(I206*H206,2)</f>
        <v>0</v>
      </c>
      <c r="K206" s="149"/>
      <c r="L206" s="28"/>
      <c r="M206" s="150" t="s">
        <v>1</v>
      </c>
      <c r="N206" s="111" t="s">
        <v>39</v>
      </c>
      <c r="P206" s="151">
        <f>O206*H206</f>
        <v>0</v>
      </c>
      <c r="Q206" s="151">
        <v>0</v>
      </c>
      <c r="R206" s="151">
        <f>Q206*H206</f>
        <v>0</v>
      </c>
      <c r="S206" s="151">
        <v>1.9460000000000002E-2</v>
      </c>
      <c r="T206" s="152">
        <f>S206*H206</f>
        <v>5.8380000000000001E-2</v>
      </c>
      <c r="AR206" s="153" t="s">
        <v>234</v>
      </c>
      <c r="AT206" s="153" t="s">
        <v>168</v>
      </c>
      <c r="AU206" s="153" t="s">
        <v>84</v>
      </c>
      <c r="AY206" s="13" t="s">
        <v>166</v>
      </c>
      <c r="BE206" s="154">
        <f>IF(N206="základní",J206,0)</f>
        <v>0</v>
      </c>
      <c r="BF206" s="154">
        <f>IF(N206="snížená",J206,0)</f>
        <v>0</v>
      </c>
      <c r="BG206" s="154">
        <f>IF(N206="zákl. přenesená",J206,0)</f>
        <v>0</v>
      </c>
      <c r="BH206" s="154">
        <f>IF(N206="sníž. přenesená",J206,0)</f>
        <v>0</v>
      </c>
      <c r="BI206" s="154">
        <f>IF(N206="nulová",J206,0)</f>
        <v>0</v>
      </c>
      <c r="BJ206" s="13" t="s">
        <v>82</v>
      </c>
      <c r="BK206" s="154">
        <f>ROUND(I206*H206,2)</f>
        <v>0</v>
      </c>
      <c r="BL206" s="13" t="s">
        <v>234</v>
      </c>
      <c r="BM206" s="153" t="s">
        <v>1322</v>
      </c>
    </row>
    <row r="207" spans="2:65" s="11" customFormat="1" ht="22.9" customHeight="1">
      <c r="B207" s="130"/>
      <c r="D207" s="131" t="s">
        <v>73</v>
      </c>
      <c r="E207" s="140" t="s">
        <v>407</v>
      </c>
      <c r="F207" s="140" t="s">
        <v>408</v>
      </c>
      <c r="I207" s="133"/>
      <c r="J207" s="141">
        <f>BK207</f>
        <v>0</v>
      </c>
      <c r="L207" s="130"/>
      <c r="M207" s="135"/>
      <c r="P207" s="136">
        <f>SUM(P208:P209)</f>
        <v>0</v>
      </c>
      <c r="R207" s="136">
        <f>SUM(R208:R209)</f>
        <v>0</v>
      </c>
      <c r="T207" s="137">
        <f>SUM(T208:T209)</f>
        <v>8.7999999999999995E-2</v>
      </c>
      <c r="AR207" s="131" t="s">
        <v>84</v>
      </c>
      <c r="AT207" s="138" t="s">
        <v>73</v>
      </c>
      <c r="AU207" s="138" t="s">
        <v>82</v>
      </c>
      <c r="AY207" s="131" t="s">
        <v>166</v>
      </c>
      <c r="BK207" s="139">
        <f>SUM(BK208:BK209)</f>
        <v>0</v>
      </c>
    </row>
    <row r="208" spans="2:65" s="1" customFormat="1" ht="16.5" customHeight="1">
      <c r="B208" s="112"/>
      <c r="C208" s="142" t="s">
        <v>365</v>
      </c>
      <c r="D208" s="142" t="s">
        <v>168</v>
      </c>
      <c r="E208" s="143" t="s">
        <v>1323</v>
      </c>
      <c r="F208" s="144" t="s">
        <v>1324</v>
      </c>
      <c r="G208" s="145" t="s">
        <v>187</v>
      </c>
      <c r="H208" s="146">
        <v>1</v>
      </c>
      <c r="I208" s="147"/>
      <c r="J208" s="148">
        <f>ROUND(I208*H208,2)</f>
        <v>0</v>
      </c>
      <c r="K208" s="149"/>
      <c r="L208" s="28"/>
      <c r="M208" s="150" t="s">
        <v>1</v>
      </c>
      <c r="N208" s="111" t="s">
        <v>39</v>
      </c>
      <c r="P208" s="151">
        <f>O208*H208</f>
        <v>0</v>
      </c>
      <c r="Q208" s="151">
        <v>0</v>
      </c>
      <c r="R208" s="151">
        <f>Q208*H208</f>
        <v>0</v>
      </c>
      <c r="S208" s="151">
        <v>8.7999999999999995E-2</v>
      </c>
      <c r="T208" s="152">
        <f>S208*H208</f>
        <v>8.7999999999999995E-2</v>
      </c>
      <c r="AR208" s="153" t="s">
        <v>234</v>
      </c>
      <c r="AT208" s="153" t="s">
        <v>168</v>
      </c>
      <c r="AU208" s="153" t="s">
        <v>84</v>
      </c>
      <c r="AY208" s="13" t="s">
        <v>166</v>
      </c>
      <c r="BE208" s="154">
        <f>IF(N208="základní",J208,0)</f>
        <v>0</v>
      </c>
      <c r="BF208" s="154">
        <f>IF(N208="snížená",J208,0)</f>
        <v>0</v>
      </c>
      <c r="BG208" s="154">
        <f>IF(N208="zákl. přenesená",J208,0)</f>
        <v>0</v>
      </c>
      <c r="BH208" s="154">
        <f>IF(N208="sníž. přenesená",J208,0)</f>
        <v>0</v>
      </c>
      <c r="BI208" s="154">
        <f>IF(N208="nulová",J208,0)</f>
        <v>0</v>
      </c>
      <c r="BJ208" s="13" t="s">
        <v>82</v>
      </c>
      <c r="BK208" s="154">
        <f>ROUND(I208*H208,2)</f>
        <v>0</v>
      </c>
      <c r="BL208" s="13" t="s">
        <v>234</v>
      </c>
      <c r="BM208" s="153" t="s">
        <v>1325</v>
      </c>
    </row>
    <row r="209" spans="2:65" s="1" customFormat="1" ht="16.5" customHeight="1">
      <c r="B209" s="112"/>
      <c r="C209" s="142" t="s">
        <v>373</v>
      </c>
      <c r="D209" s="142" t="s">
        <v>168</v>
      </c>
      <c r="E209" s="143" t="s">
        <v>410</v>
      </c>
      <c r="F209" s="144" t="s">
        <v>411</v>
      </c>
      <c r="G209" s="145" t="s">
        <v>251</v>
      </c>
      <c r="H209" s="146">
        <v>6</v>
      </c>
      <c r="I209" s="147"/>
      <c r="J209" s="148">
        <f>ROUND(I209*H209,2)</f>
        <v>0</v>
      </c>
      <c r="K209" s="149"/>
      <c r="L209" s="28"/>
      <c r="M209" s="150" t="s">
        <v>1</v>
      </c>
      <c r="N209" s="111" t="s">
        <v>39</v>
      </c>
      <c r="P209" s="151">
        <f>O209*H209</f>
        <v>0</v>
      </c>
      <c r="Q209" s="151">
        <v>0</v>
      </c>
      <c r="R209" s="151">
        <f>Q209*H209</f>
        <v>0</v>
      </c>
      <c r="S209" s="151">
        <v>0</v>
      </c>
      <c r="T209" s="152">
        <f>S209*H209</f>
        <v>0</v>
      </c>
      <c r="AR209" s="153" t="s">
        <v>234</v>
      </c>
      <c r="AT209" s="153" t="s">
        <v>168</v>
      </c>
      <c r="AU209" s="153" t="s">
        <v>84</v>
      </c>
      <c r="AY209" s="13" t="s">
        <v>166</v>
      </c>
      <c r="BE209" s="154">
        <f>IF(N209="základní",J209,0)</f>
        <v>0</v>
      </c>
      <c r="BF209" s="154">
        <f>IF(N209="snížená",J209,0)</f>
        <v>0</v>
      </c>
      <c r="BG209" s="154">
        <f>IF(N209="zákl. přenesená",J209,0)</f>
        <v>0</v>
      </c>
      <c r="BH209" s="154">
        <f>IF(N209="sníž. přenesená",J209,0)</f>
        <v>0</v>
      </c>
      <c r="BI209" s="154">
        <f>IF(N209="nulová",J209,0)</f>
        <v>0</v>
      </c>
      <c r="BJ209" s="13" t="s">
        <v>82</v>
      </c>
      <c r="BK209" s="154">
        <f>ROUND(I209*H209,2)</f>
        <v>0</v>
      </c>
      <c r="BL209" s="13" t="s">
        <v>234</v>
      </c>
      <c r="BM209" s="153" t="s">
        <v>1326</v>
      </c>
    </row>
    <row r="210" spans="2:65" s="11" customFormat="1" ht="22.9" customHeight="1">
      <c r="B210" s="130"/>
      <c r="D210" s="131" t="s">
        <v>73</v>
      </c>
      <c r="E210" s="140" t="s">
        <v>413</v>
      </c>
      <c r="F210" s="140" t="s">
        <v>414</v>
      </c>
      <c r="I210" s="133"/>
      <c r="J210" s="141">
        <f>BK210</f>
        <v>0</v>
      </c>
      <c r="L210" s="130"/>
      <c r="M210" s="135"/>
      <c r="P210" s="136">
        <f>SUM(P211:P217)</f>
        <v>0</v>
      </c>
      <c r="R210" s="136">
        <f>SUM(R211:R217)</f>
        <v>0.82286190000000015</v>
      </c>
      <c r="T210" s="137">
        <f>SUM(T211:T217)</f>
        <v>0</v>
      </c>
      <c r="AR210" s="131" t="s">
        <v>84</v>
      </c>
      <c r="AT210" s="138" t="s">
        <v>73</v>
      </c>
      <c r="AU210" s="138" t="s">
        <v>82</v>
      </c>
      <c r="AY210" s="131" t="s">
        <v>166</v>
      </c>
      <c r="BK210" s="139">
        <f>SUM(BK211:BK217)</f>
        <v>0</v>
      </c>
    </row>
    <row r="211" spans="2:65" s="1" customFormat="1" ht="24.2" customHeight="1">
      <c r="B211" s="112"/>
      <c r="C211" s="142" t="s">
        <v>377</v>
      </c>
      <c r="D211" s="142" t="s">
        <v>168</v>
      </c>
      <c r="E211" s="143" t="s">
        <v>416</v>
      </c>
      <c r="F211" s="144" t="s">
        <v>417</v>
      </c>
      <c r="G211" s="145" t="s">
        <v>196</v>
      </c>
      <c r="H211" s="146">
        <v>2.3199999999999998</v>
      </c>
      <c r="I211" s="147"/>
      <c r="J211" s="148">
        <f t="shared" ref="J211:J217" si="35">ROUND(I211*H211,2)</f>
        <v>0</v>
      </c>
      <c r="K211" s="149"/>
      <c r="L211" s="28"/>
      <c r="M211" s="150" t="s">
        <v>1</v>
      </c>
      <c r="N211" s="111" t="s">
        <v>39</v>
      </c>
      <c r="P211" s="151">
        <f t="shared" ref="P211:P217" si="36">O211*H211</f>
        <v>0</v>
      </c>
      <c r="Q211" s="151">
        <v>4.5030000000000001E-2</v>
      </c>
      <c r="R211" s="151">
        <f t="shared" ref="R211:R217" si="37">Q211*H211</f>
        <v>0.1044696</v>
      </c>
      <c r="S211" s="151">
        <v>0</v>
      </c>
      <c r="T211" s="152">
        <f t="shared" ref="T211:T217" si="38">S211*H211</f>
        <v>0</v>
      </c>
      <c r="AR211" s="153" t="s">
        <v>234</v>
      </c>
      <c r="AT211" s="153" t="s">
        <v>168</v>
      </c>
      <c r="AU211" s="153" t="s">
        <v>84</v>
      </c>
      <c r="AY211" s="13" t="s">
        <v>166</v>
      </c>
      <c r="BE211" s="154">
        <f t="shared" ref="BE211:BE217" si="39">IF(N211="základní",J211,0)</f>
        <v>0</v>
      </c>
      <c r="BF211" s="154">
        <f t="shared" ref="BF211:BF217" si="40">IF(N211="snížená",J211,0)</f>
        <v>0</v>
      </c>
      <c r="BG211" s="154">
        <f t="shared" ref="BG211:BG217" si="41">IF(N211="zákl. přenesená",J211,0)</f>
        <v>0</v>
      </c>
      <c r="BH211" s="154">
        <f t="shared" ref="BH211:BH217" si="42">IF(N211="sníž. přenesená",J211,0)</f>
        <v>0</v>
      </c>
      <c r="BI211" s="154">
        <f t="shared" ref="BI211:BI217" si="43">IF(N211="nulová",J211,0)</f>
        <v>0</v>
      </c>
      <c r="BJ211" s="13" t="s">
        <v>82</v>
      </c>
      <c r="BK211" s="154">
        <f t="shared" ref="BK211:BK217" si="44">ROUND(I211*H211,2)</f>
        <v>0</v>
      </c>
      <c r="BL211" s="13" t="s">
        <v>234</v>
      </c>
      <c r="BM211" s="153" t="s">
        <v>1327</v>
      </c>
    </row>
    <row r="212" spans="2:65" s="1" customFormat="1" ht="24.2" customHeight="1">
      <c r="B212" s="112"/>
      <c r="C212" s="142" t="s">
        <v>381</v>
      </c>
      <c r="D212" s="142" t="s">
        <v>168</v>
      </c>
      <c r="E212" s="143" t="s">
        <v>420</v>
      </c>
      <c r="F212" s="144" t="s">
        <v>421</v>
      </c>
      <c r="G212" s="145" t="s">
        <v>196</v>
      </c>
      <c r="H212" s="146">
        <v>14.63</v>
      </c>
      <c r="I212" s="147"/>
      <c r="J212" s="148">
        <f t="shared" si="35"/>
        <v>0</v>
      </c>
      <c r="K212" s="149"/>
      <c r="L212" s="28"/>
      <c r="M212" s="150" t="s">
        <v>1</v>
      </c>
      <c r="N212" s="111" t="s">
        <v>39</v>
      </c>
      <c r="P212" s="151">
        <f t="shared" si="36"/>
        <v>0</v>
      </c>
      <c r="Q212" s="151">
        <v>4.5710000000000001E-2</v>
      </c>
      <c r="R212" s="151">
        <f t="shared" si="37"/>
        <v>0.66873730000000009</v>
      </c>
      <c r="S212" s="151">
        <v>0</v>
      </c>
      <c r="T212" s="152">
        <f t="shared" si="38"/>
        <v>0</v>
      </c>
      <c r="AR212" s="153" t="s">
        <v>234</v>
      </c>
      <c r="AT212" s="153" t="s">
        <v>168</v>
      </c>
      <c r="AU212" s="153" t="s">
        <v>84</v>
      </c>
      <c r="AY212" s="13" t="s">
        <v>166</v>
      </c>
      <c r="BE212" s="154">
        <f t="shared" si="39"/>
        <v>0</v>
      </c>
      <c r="BF212" s="154">
        <f t="shared" si="40"/>
        <v>0</v>
      </c>
      <c r="BG212" s="154">
        <f t="shared" si="41"/>
        <v>0</v>
      </c>
      <c r="BH212" s="154">
        <f t="shared" si="42"/>
        <v>0</v>
      </c>
      <c r="BI212" s="154">
        <f t="shared" si="43"/>
        <v>0</v>
      </c>
      <c r="BJ212" s="13" t="s">
        <v>82</v>
      </c>
      <c r="BK212" s="154">
        <f t="shared" si="44"/>
        <v>0</v>
      </c>
      <c r="BL212" s="13" t="s">
        <v>234</v>
      </c>
      <c r="BM212" s="153" t="s">
        <v>1328</v>
      </c>
    </row>
    <row r="213" spans="2:65" s="1" customFormat="1" ht="24.2" customHeight="1">
      <c r="B213" s="112"/>
      <c r="C213" s="142" t="s">
        <v>385</v>
      </c>
      <c r="D213" s="142" t="s">
        <v>168</v>
      </c>
      <c r="E213" s="143" t="s">
        <v>428</v>
      </c>
      <c r="F213" s="144" t="s">
        <v>429</v>
      </c>
      <c r="G213" s="145" t="s">
        <v>295</v>
      </c>
      <c r="H213" s="146">
        <v>2.5</v>
      </c>
      <c r="I213" s="147"/>
      <c r="J213" s="148">
        <f t="shared" si="35"/>
        <v>0</v>
      </c>
      <c r="K213" s="149"/>
      <c r="L213" s="28"/>
      <c r="M213" s="150" t="s">
        <v>1</v>
      </c>
      <c r="N213" s="111" t="s">
        <v>39</v>
      </c>
      <c r="P213" s="151">
        <f t="shared" si="36"/>
        <v>0</v>
      </c>
      <c r="Q213" s="151">
        <v>5.1900000000000002E-3</v>
      </c>
      <c r="R213" s="151">
        <f t="shared" si="37"/>
        <v>1.2975E-2</v>
      </c>
      <c r="S213" s="151">
        <v>0</v>
      </c>
      <c r="T213" s="152">
        <f t="shared" si="38"/>
        <v>0</v>
      </c>
      <c r="AR213" s="153" t="s">
        <v>234</v>
      </c>
      <c r="AT213" s="153" t="s">
        <v>168</v>
      </c>
      <c r="AU213" s="153" t="s">
        <v>84</v>
      </c>
      <c r="AY213" s="13" t="s">
        <v>166</v>
      </c>
      <c r="BE213" s="154">
        <f t="shared" si="39"/>
        <v>0</v>
      </c>
      <c r="BF213" s="154">
        <f t="shared" si="40"/>
        <v>0</v>
      </c>
      <c r="BG213" s="154">
        <f t="shared" si="41"/>
        <v>0</v>
      </c>
      <c r="BH213" s="154">
        <f t="shared" si="42"/>
        <v>0</v>
      </c>
      <c r="BI213" s="154">
        <f t="shared" si="43"/>
        <v>0</v>
      </c>
      <c r="BJ213" s="13" t="s">
        <v>82</v>
      </c>
      <c r="BK213" s="154">
        <f t="shared" si="44"/>
        <v>0</v>
      </c>
      <c r="BL213" s="13" t="s">
        <v>234</v>
      </c>
      <c r="BM213" s="153" t="s">
        <v>1329</v>
      </c>
    </row>
    <row r="214" spans="2:65" s="1" customFormat="1" ht="16.5" customHeight="1">
      <c r="B214" s="112"/>
      <c r="C214" s="142" t="s">
        <v>389</v>
      </c>
      <c r="D214" s="142" t="s">
        <v>168</v>
      </c>
      <c r="E214" s="143" t="s">
        <v>440</v>
      </c>
      <c r="F214" s="144" t="s">
        <v>441</v>
      </c>
      <c r="G214" s="145" t="s">
        <v>187</v>
      </c>
      <c r="H214" s="146">
        <v>2</v>
      </c>
      <c r="I214" s="147"/>
      <c r="J214" s="148">
        <f t="shared" si="35"/>
        <v>0</v>
      </c>
      <c r="K214" s="149"/>
      <c r="L214" s="28"/>
      <c r="M214" s="150" t="s">
        <v>1</v>
      </c>
      <c r="N214" s="111" t="s">
        <v>39</v>
      </c>
      <c r="P214" s="151">
        <f t="shared" si="36"/>
        <v>0</v>
      </c>
      <c r="Q214" s="151">
        <v>1.0000000000000001E-5</v>
      </c>
      <c r="R214" s="151">
        <f t="shared" si="37"/>
        <v>2.0000000000000002E-5</v>
      </c>
      <c r="S214" s="151">
        <v>0</v>
      </c>
      <c r="T214" s="152">
        <f t="shared" si="38"/>
        <v>0</v>
      </c>
      <c r="AR214" s="153" t="s">
        <v>234</v>
      </c>
      <c r="AT214" s="153" t="s">
        <v>168</v>
      </c>
      <c r="AU214" s="153" t="s">
        <v>84</v>
      </c>
      <c r="AY214" s="13" t="s">
        <v>166</v>
      </c>
      <c r="BE214" s="154">
        <f t="shared" si="39"/>
        <v>0</v>
      </c>
      <c r="BF214" s="154">
        <f t="shared" si="40"/>
        <v>0</v>
      </c>
      <c r="BG214" s="154">
        <f t="shared" si="41"/>
        <v>0</v>
      </c>
      <c r="BH214" s="154">
        <f t="shared" si="42"/>
        <v>0</v>
      </c>
      <c r="BI214" s="154">
        <f t="shared" si="43"/>
        <v>0</v>
      </c>
      <c r="BJ214" s="13" t="s">
        <v>82</v>
      </c>
      <c r="BK214" s="154">
        <f t="shared" si="44"/>
        <v>0</v>
      </c>
      <c r="BL214" s="13" t="s">
        <v>234</v>
      </c>
      <c r="BM214" s="153" t="s">
        <v>1330</v>
      </c>
    </row>
    <row r="215" spans="2:65" s="1" customFormat="1" ht="24.2" customHeight="1">
      <c r="B215" s="112"/>
      <c r="C215" s="155" t="s">
        <v>393</v>
      </c>
      <c r="D215" s="155" t="s">
        <v>174</v>
      </c>
      <c r="E215" s="156" t="s">
        <v>444</v>
      </c>
      <c r="F215" s="157" t="s">
        <v>445</v>
      </c>
      <c r="G215" s="158" t="s">
        <v>187</v>
      </c>
      <c r="H215" s="159">
        <v>2</v>
      </c>
      <c r="I215" s="160"/>
      <c r="J215" s="161">
        <f t="shared" si="35"/>
        <v>0</v>
      </c>
      <c r="K215" s="162"/>
      <c r="L215" s="163"/>
      <c r="M215" s="164" t="s">
        <v>1</v>
      </c>
      <c r="N215" s="165" t="s">
        <v>39</v>
      </c>
      <c r="P215" s="151">
        <f t="shared" si="36"/>
        <v>0</v>
      </c>
      <c r="Q215" s="151">
        <v>2.5000000000000001E-3</v>
      </c>
      <c r="R215" s="151">
        <f t="shared" si="37"/>
        <v>5.0000000000000001E-3</v>
      </c>
      <c r="S215" s="151">
        <v>0</v>
      </c>
      <c r="T215" s="152">
        <f t="shared" si="38"/>
        <v>0</v>
      </c>
      <c r="AR215" s="153" t="s">
        <v>301</v>
      </c>
      <c r="AT215" s="153" t="s">
        <v>174</v>
      </c>
      <c r="AU215" s="153" t="s">
        <v>84</v>
      </c>
      <c r="AY215" s="13" t="s">
        <v>166</v>
      </c>
      <c r="BE215" s="154">
        <f t="shared" si="39"/>
        <v>0</v>
      </c>
      <c r="BF215" s="154">
        <f t="shared" si="40"/>
        <v>0</v>
      </c>
      <c r="BG215" s="154">
        <f t="shared" si="41"/>
        <v>0</v>
      </c>
      <c r="BH215" s="154">
        <f t="shared" si="42"/>
        <v>0</v>
      </c>
      <c r="BI215" s="154">
        <f t="shared" si="43"/>
        <v>0</v>
      </c>
      <c r="BJ215" s="13" t="s">
        <v>82</v>
      </c>
      <c r="BK215" s="154">
        <f t="shared" si="44"/>
        <v>0</v>
      </c>
      <c r="BL215" s="13" t="s">
        <v>234</v>
      </c>
      <c r="BM215" s="153" t="s">
        <v>1331</v>
      </c>
    </row>
    <row r="216" spans="2:65" s="1" customFormat="1" ht="24.2" customHeight="1">
      <c r="B216" s="112"/>
      <c r="C216" s="142" t="s">
        <v>397</v>
      </c>
      <c r="D216" s="142" t="s">
        <v>168</v>
      </c>
      <c r="E216" s="143" t="s">
        <v>456</v>
      </c>
      <c r="F216" s="144" t="s">
        <v>457</v>
      </c>
      <c r="G216" s="145" t="s">
        <v>187</v>
      </c>
      <c r="H216" s="146">
        <v>2</v>
      </c>
      <c r="I216" s="147"/>
      <c r="J216" s="148">
        <f t="shared" si="35"/>
        <v>0</v>
      </c>
      <c r="K216" s="149"/>
      <c r="L216" s="28"/>
      <c r="M216" s="150" t="s">
        <v>1</v>
      </c>
      <c r="N216" s="111" t="s">
        <v>39</v>
      </c>
      <c r="P216" s="151">
        <f t="shared" si="36"/>
        <v>0</v>
      </c>
      <c r="Q216" s="151">
        <v>1.583E-2</v>
      </c>
      <c r="R216" s="151">
        <f t="shared" si="37"/>
        <v>3.1660000000000001E-2</v>
      </c>
      <c r="S216" s="151">
        <v>0</v>
      </c>
      <c r="T216" s="152">
        <f t="shared" si="38"/>
        <v>0</v>
      </c>
      <c r="AR216" s="153" t="s">
        <v>234</v>
      </c>
      <c r="AT216" s="153" t="s">
        <v>168</v>
      </c>
      <c r="AU216" s="153" t="s">
        <v>84</v>
      </c>
      <c r="AY216" s="13" t="s">
        <v>166</v>
      </c>
      <c r="BE216" s="154">
        <f t="shared" si="39"/>
        <v>0</v>
      </c>
      <c r="BF216" s="154">
        <f t="shared" si="40"/>
        <v>0</v>
      </c>
      <c r="BG216" s="154">
        <f t="shared" si="41"/>
        <v>0</v>
      </c>
      <c r="BH216" s="154">
        <f t="shared" si="42"/>
        <v>0</v>
      </c>
      <c r="BI216" s="154">
        <f t="shared" si="43"/>
        <v>0</v>
      </c>
      <c r="BJ216" s="13" t="s">
        <v>82</v>
      </c>
      <c r="BK216" s="154">
        <f t="shared" si="44"/>
        <v>0</v>
      </c>
      <c r="BL216" s="13" t="s">
        <v>234</v>
      </c>
      <c r="BM216" s="153" t="s">
        <v>1332</v>
      </c>
    </row>
    <row r="217" spans="2:65" s="1" customFormat="1" ht="24.2" customHeight="1">
      <c r="B217" s="112"/>
      <c r="C217" s="142" t="s">
        <v>403</v>
      </c>
      <c r="D217" s="142" t="s">
        <v>168</v>
      </c>
      <c r="E217" s="143" t="s">
        <v>476</v>
      </c>
      <c r="F217" s="144" t="s">
        <v>477</v>
      </c>
      <c r="G217" s="145" t="s">
        <v>177</v>
      </c>
      <c r="H217" s="146">
        <v>0.82299999999999995</v>
      </c>
      <c r="I217" s="147"/>
      <c r="J217" s="148">
        <f t="shared" si="35"/>
        <v>0</v>
      </c>
      <c r="K217" s="149"/>
      <c r="L217" s="28"/>
      <c r="M217" s="150" t="s">
        <v>1</v>
      </c>
      <c r="N217" s="111" t="s">
        <v>39</v>
      </c>
      <c r="P217" s="151">
        <f t="shared" si="36"/>
        <v>0</v>
      </c>
      <c r="Q217" s="151">
        <v>0</v>
      </c>
      <c r="R217" s="151">
        <f t="shared" si="37"/>
        <v>0</v>
      </c>
      <c r="S217" s="151">
        <v>0</v>
      </c>
      <c r="T217" s="152">
        <f t="shared" si="38"/>
        <v>0</v>
      </c>
      <c r="AR217" s="153" t="s">
        <v>234</v>
      </c>
      <c r="AT217" s="153" t="s">
        <v>168</v>
      </c>
      <c r="AU217" s="153" t="s">
        <v>84</v>
      </c>
      <c r="AY217" s="13" t="s">
        <v>166</v>
      </c>
      <c r="BE217" s="154">
        <f t="shared" si="39"/>
        <v>0</v>
      </c>
      <c r="BF217" s="154">
        <f t="shared" si="40"/>
        <v>0</v>
      </c>
      <c r="BG217" s="154">
        <f t="shared" si="41"/>
        <v>0</v>
      </c>
      <c r="BH217" s="154">
        <f t="shared" si="42"/>
        <v>0</v>
      </c>
      <c r="BI217" s="154">
        <f t="shared" si="43"/>
        <v>0</v>
      </c>
      <c r="BJ217" s="13" t="s">
        <v>82</v>
      </c>
      <c r="BK217" s="154">
        <f t="shared" si="44"/>
        <v>0</v>
      </c>
      <c r="BL217" s="13" t="s">
        <v>234</v>
      </c>
      <c r="BM217" s="153" t="s">
        <v>1333</v>
      </c>
    </row>
    <row r="218" spans="2:65" s="11" customFormat="1" ht="22.9" customHeight="1">
      <c r="B218" s="130"/>
      <c r="D218" s="131" t="s">
        <v>73</v>
      </c>
      <c r="E218" s="140" t="s">
        <v>479</v>
      </c>
      <c r="F218" s="140" t="s">
        <v>480</v>
      </c>
      <c r="I218" s="133"/>
      <c r="J218" s="141">
        <f>BK218</f>
        <v>0</v>
      </c>
      <c r="L218" s="130"/>
      <c r="M218" s="135"/>
      <c r="P218" s="136">
        <f>SUM(P219:P232)</f>
        <v>0</v>
      </c>
      <c r="R218" s="136">
        <f>SUM(R219:R232)</f>
        <v>0.25505035250000002</v>
      </c>
      <c r="T218" s="137">
        <f>SUM(T219:T232)</f>
        <v>0.12</v>
      </c>
      <c r="AR218" s="131" t="s">
        <v>84</v>
      </c>
      <c r="AT218" s="138" t="s">
        <v>73</v>
      </c>
      <c r="AU218" s="138" t="s">
        <v>82</v>
      </c>
      <c r="AY218" s="131" t="s">
        <v>166</v>
      </c>
      <c r="BK218" s="139">
        <f>SUM(BK219:BK232)</f>
        <v>0</v>
      </c>
    </row>
    <row r="219" spans="2:65" s="1" customFormat="1" ht="24.2" customHeight="1">
      <c r="B219" s="112"/>
      <c r="C219" s="142" t="s">
        <v>409</v>
      </c>
      <c r="D219" s="142" t="s">
        <v>168</v>
      </c>
      <c r="E219" s="143" t="s">
        <v>1334</v>
      </c>
      <c r="F219" s="144" t="s">
        <v>1335</v>
      </c>
      <c r="G219" s="145" t="s">
        <v>187</v>
      </c>
      <c r="H219" s="146">
        <v>3</v>
      </c>
      <c r="I219" s="147"/>
      <c r="J219" s="148">
        <f t="shared" ref="J219:J232" si="45">ROUND(I219*H219,2)</f>
        <v>0</v>
      </c>
      <c r="K219" s="149"/>
      <c r="L219" s="28"/>
      <c r="M219" s="150" t="s">
        <v>1</v>
      </c>
      <c r="N219" s="111" t="s">
        <v>39</v>
      </c>
      <c r="P219" s="151">
        <f t="shared" ref="P219:P232" si="46">O219*H219</f>
        <v>0</v>
      </c>
      <c r="Q219" s="151">
        <v>0</v>
      </c>
      <c r="R219" s="151">
        <f t="shared" ref="R219:R232" si="47">Q219*H219</f>
        <v>0</v>
      </c>
      <c r="S219" s="151">
        <v>0</v>
      </c>
      <c r="T219" s="152">
        <f t="shared" ref="T219:T232" si="48">S219*H219</f>
        <v>0</v>
      </c>
      <c r="AR219" s="153" t="s">
        <v>234</v>
      </c>
      <c r="AT219" s="153" t="s">
        <v>168</v>
      </c>
      <c r="AU219" s="153" t="s">
        <v>84</v>
      </c>
      <c r="AY219" s="13" t="s">
        <v>166</v>
      </c>
      <c r="BE219" s="154">
        <f t="shared" ref="BE219:BE232" si="49">IF(N219="základní",J219,0)</f>
        <v>0</v>
      </c>
      <c r="BF219" s="154">
        <f t="shared" ref="BF219:BF232" si="50">IF(N219="snížená",J219,0)</f>
        <v>0</v>
      </c>
      <c r="BG219" s="154">
        <f t="shared" ref="BG219:BG232" si="51">IF(N219="zákl. přenesená",J219,0)</f>
        <v>0</v>
      </c>
      <c r="BH219" s="154">
        <f t="shared" ref="BH219:BH232" si="52">IF(N219="sníž. přenesená",J219,0)</f>
        <v>0</v>
      </c>
      <c r="BI219" s="154">
        <f t="shared" ref="BI219:BI232" si="53">IF(N219="nulová",J219,0)</f>
        <v>0</v>
      </c>
      <c r="BJ219" s="13" t="s">
        <v>82</v>
      </c>
      <c r="BK219" s="154">
        <f t="shared" ref="BK219:BK232" si="54">ROUND(I219*H219,2)</f>
        <v>0</v>
      </c>
      <c r="BL219" s="13" t="s">
        <v>234</v>
      </c>
      <c r="BM219" s="153" t="s">
        <v>1336</v>
      </c>
    </row>
    <row r="220" spans="2:65" s="1" customFormat="1" ht="24.2" customHeight="1">
      <c r="B220" s="112"/>
      <c r="C220" s="155" t="s">
        <v>415</v>
      </c>
      <c r="D220" s="155" t="s">
        <v>174</v>
      </c>
      <c r="E220" s="156" t="s">
        <v>494</v>
      </c>
      <c r="F220" s="157" t="s">
        <v>495</v>
      </c>
      <c r="G220" s="158" t="s">
        <v>187</v>
      </c>
      <c r="H220" s="159">
        <v>3</v>
      </c>
      <c r="I220" s="160"/>
      <c r="J220" s="161">
        <f t="shared" si="45"/>
        <v>0</v>
      </c>
      <c r="K220" s="162"/>
      <c r="L220" s="163"/>
      <c r="M220" s="164" t="s">
        <v>1</v>
      </c>
      <c r="N220" s="165" t="s">
        <v>39</v>
      </c>
      <c r="P220" s="151">
        <f t="shared" si="46"/>
        <v>0</v>
      </c>
      <c r="Q220" s="151">
        <v>1.6E-2</v>
      </c>
      <c r="R220" s="151">
        <f t="shared" si="47"/>
        <v>4.8000000000000001E-2</v>
      </c>
      <c r="S220" s="151">
        <v>0</v>
      </c>
      <c r="T220" s="152">
        <f t="shared" si="48"/>
        <v>0</v>
      </c>
      <c r="AR220" s="153" t="s">
        <v>301</v>
      </c>
      <c r="AT220" s="153" t="s">
        <v>174</v>
      </c>
      <c r="AU220" s="153" t="s">
        <v>84</v>
      </c>
      <c r="AY220" s="13" t="s">
        <v>166</v>
      </c>
      <c r="BE220" s="154">
        <f t="shared" si="49"/>
        <v>0</v>
      </c>
      <c r="BF220" s="154">
        <f t="shared" si="50"/>
        <v>0</v>
      </c>
      <c r="BG220" s="154">
        <f t="shared" si="51"/>
        <v>0</v>
      </c>
      <c r="BH220" s="154">
        <f t="shared" si="52"/>
        <v>0</v>
      </c>
      <c r="BI220" s="154">
        <f t="shared" si="53"/>
        <v>0</v>
      </c>
      <c r="BJ220" s="13" t="s">
        <v>82</v>
      </c>
      <c r="BK220" s="154">
        <f t="shared" si="54"/>
        <v>0</v>
      </c>
      <c r="BL220" s="13" t="s">
        <v>234</v>
      </c>
      <c r="BM220" s="153" t="s">
        <v>1337</v>
      </c>
    </row>
    <row r="221" spans="2:65" s="1" customFormat="1" ht="24.2" customHeight="1">
      <c r="B221" s="112"/>
      <c r="C221" s="142" t="s">
        <v>419</v>
      </c>
      <c r="D221" s="142" t="s">
        <v>168</v>
      </c>
      <c r="E221" s="143" t="s">
        <v>498</v>
      </c>
      <c r="F221" s="144" t="s">
        <v>499</v>
      </c>
      <c r="G221" s="145" t="s">
        <v>187</v>
      </c>
      <c r="H221" s="146">
        <v>2</v>
      </c>
      <c r="I221" s="147"/>
      <c r="J221" s="148">
        <f t="shared" si="45"/>
        <v>0</v>
      </c>
      <c r="K221" s="149"/>
      <c r="L221" s="28"/>
      <c r="M221" s="150" t="s">
        <v>1</v>
      </c>
      <c r="N221" s="111" t="s">
        <v>39</v>
      </c>
      <c r="P221" s="151">
        <f t="shared" si="46"/>
        <v>0</v>
      </c>
      <c r="Q221" s="151">
        <v>0</v>
      </c>
      <c r="R221" s="151">
        <f t="shared" si="47"/>
        <v>0</v>
      </c>
      <c r="S221" s="151">
        <v>0</v>
      </c>
      <c r="T221" s="152">
        <f t="shared" si="48"/>
        <v>0</v>
      </c>
      <c r="AR221" s="153" t="s">
        <v>234</v>
      </c>
      <c r="AT221" s="153" t="s">
        <v>168</v>
      </c>
      <c r="AU221" s="153" t="s">
        <v>84</v>
      </c>
      <c r="AY221" s="13" t="s">
        <v>166</v>
      </c>
      <c r="BE221" s="154">
        <f t="shared" si="49"/>
        <v>0</v>
      </c>
      <c r="BF221" s="154">
        <f t="shared" si="50"/>
        <v>0</v>
      </c>
      <c r="BG221" s="154">
        <f t="shared" si="51"/>
        <v>0</v>
      </c>
      <c r="BH221" s="154">
        <f t="shared" si="52"/>
        <v>0</v>
      </c>
      <c r="BI221" s="154">
        <f t="shared" si="53"/>
        <v>0</v>
      </c>
      <c r="BJ221" s="13" t="s">
        <v>82</v>
      </c>
      <c r="BK221" s="154">
        <f t="shared" si="54"/>
        <v>0</v>
      </c>
      <c r="BL221" s="13" t="s">
        <v>234</v>
      </c>
      <c r="BM221" s="153" t="s">
        <v>1338</v>
      </c>
    </row>
    <row r="222" spans="2:65" s="1" customFormat="1" ht="37.9" customHeight="1">
      <c r="B222" s="112"/>
      <c r="C222" s="155" t="s">
        <v>423</v>
      </c>
      <c r="D222" s="155" t="s">
        <v>174</v>
      </c>
      <c r="E222" s="156" t="s">
        <v>1339</v>
      </c>
      <c r="F222" s="157" t="s">
        <v>1340</v>
      </c>
      <c r="G222" s="158" t="s">
        <v>187</v>
      </c>
      <c r="H222" s="159">
        <v>2</v>
      </c>
      <c r="I222" s="160"/>
      <c r="J222" s="161">
        <f t="shared" si="45"/>
        <v>0</v>
      </c>
      <c r="K222" s="162"/>
      <c r="L222" s="163"/>
      <c r="M222" s="164" t="s">
        <v>1</v>
      </c>
      <c r="N222" s="165" t="s">
        <v>39</v>
      </c>
      <c r="P222" s="151">
        <f t="shared" si="46"/>
        <v>0</v>
      </c>
      <c r="Q222" s="151">
        <v>2.1600000000000001E-2</v>
      </c>
      <c r="R222" s="151">
        <f t="shared" si="47"/>
        <v>4.3200000000000002E-2</v>
      </c>
      <c r="S222" s="151">
        <v>0</v>
      </c>
      <c r="T222" s="152">
        <f t="shared" si="48"/>
        <v>0</v>
      </c>
      <c r="AR222" s="153" t="s">
        <v>301</v>
      </c>
      <c r="AT222" s="153" t="s">
        <v>174</v>
      </c>
      <c r="AU222" s="153" t="s">
        <v>84</v>
      </c>
      <c r="AY222" s="13" t="s">
        <v>166</v>
      </c>
      <c r="BE222" s="154">
        <f t="shared" si="49"/>
        <v>0</v>
      </c>
      <c r="BF222" s="154">
        <f t="shared" si="50"/>
        <v>0</v>
      </c>
      <c r="BG222" s="154">
        <f t="shared" si="51"/>
        <v>0</v>
      </c>
      <c r="BH222" s="154">
        <f t="shared" si="52"/>
        <v>0</v>
      </c>
      <c r="BI222" s="154">
        <f t="shared" si="53"/>
        <v>0</v>
      </c>
      <c r="BJ222" s="13" t="s">
        <v>82</v>
      </c>
      <c r="BK222" s="154">
        <f t="shared" si="54"/>
        <v>0</v>
      </c>
      <c r="BL222" s="13" t="s">
        <v>234</v>
      </c>
      <c r="BM222" s="153" t="s">
        <v>1341</v>
      </c>
    </row>
    <row r="223" spans="2:65" s="1" customFormat="1" ht="24.2" customHeight="1">
      <c r="B223" s="112"/>
      <c r="C223" s="142" t="s">
        <v>427</v>
      </c>
      <c r="D223" s="142" t="s">
        <v>168</v>
      </c>
      <c r="E223" s="143" t="s">
        <v>1342</v>
      </c>
      <c r="F223" s="144" t="s">
        <v>1343</v>
      </c>
      <c r="G223" s="145" t="s">
        <v>187</v>
      </c>
      <c r="H223" s="146">
        <v>1</v>
      </c>
      <c r="I223" s="147"/>
      <c r="J223" s="148">
        <f t="shared" si="45"/>
        <v>0</v>
      </c>
      <c r="K223" s="149"/>
      <c r="L223" s="28"/>
      <c r="M223" s="150" t="s">
        <v>1</v>
      </c>
      <c r="N223" s="111" t="s">
        <v>39</v>
      </c>
      <c r="P223" s="151">
        <f t="shared" si="46"/>
        <v>0</v>
      </c>
      <c r="Q223" s="151">
        <v>0</v>
      </c>
      <c r="R223" s="151">
        <f t="shared" si="47"/>
        <v>0</v>
      </c>
      <c r="S223" s="151">
        <v>0</v>
      </c>
      <c r="T223" s="152">
        <f t="shared" si="48"/>
        <v>0</v>
      </c>
      <c r="AR223" s="153" t="s">
        <v>234</v>
      </c>
      <c r="AT223" s="153" t="s">
        <v>168</v>
      </c>
      <c r="AU223" s="153" t="s">
        <v>84</v>
      </c>
      <c r="AY223" s="13" t="s">
        <v>166</v>
      </c>
      <c r="BE223" s="154">
        <f t="shared" si="49"/>
        <v>0</v>
      </c>
      <c r="BF223" s="154">
        <f t="shared" si="50"/>
        <v>0</v>
      </c>
      <c r="BG223" s="154">
        <f t="shared" si="51"/>
        <v>0</v>
      </c>
      <c r="BH223" s="154">
        <f t="shared" si="52"/>
        <v>0</v>
      </c>
      <c r="BI223" s="154">
        <f t="shared" si="53"/>
        <v>0</v>
      </c>
      <c r="BJ223" s="13" t="s">
        <v>82</v>
      </c>
      <c r="BK223" s="154">
        <f t="shared" si="54"/>
        <v>0</v>
      </c>
      <c r="BL223" s="13" t="s">
        <v>234</v>
      </c>
      <c r="BM223" s="153" t="s">
        <v>1344</v>
      </c>
    </row>
    <row r="224" spans="2:65" s="1" customFormat="1" ht="37.9" customHeight="1">
      <c r="B224" s="112"/>
      <c r="C224" s="155" t="s">
        <v>431</v>
      </c>
      <c r="D224" s="155" t="s">
        <v>174</v>
      </c>
      <c r="E224" s="156" t="s">
        <v>1345</v>
      </c>
      <c r="F224" s="157" t="s">
        <v>1346</v>
      </c>
      <c r="G224" s="158" t="s">
        <v>187</v>
      </c>
      <c r="H224" s="159">
        <v>1</v>
      </c>
      <c r="I224" s="160"/>
      <c r="J224" s="161">
        <f t="shared" si="45"/>
        <v>0</v>
      </c>
      <c r="K224" s="162"/>
      <c r="L224" s="163"/>
      <c r="M224" s="164" t="s">
        <v>1</v>
      </c>
      <c r="N224" s="165" t="s">
        <v>39</v>
      </c>
      <c r="P224" s="151">
        <f t="shared" si="46"/>
        <v>0</v>
      </c>
      <c r="Q224" s="151">
        <v>2.4299999999999999E-2</v>
      </c>
      <c r="R224" s="151">
        <f t="shared" si="47"/>
        <v>2.4299999999999999E-2</v>
      </c>
      <c r="S224" s="151">
        <v>0</v>
      </c>
      <c r="T224" s="152">
        <f t="shared" si="48"/>
        <v>0</v>
      </c>
      <c r="AR224" s="153" t="s">
        <v>301</v>
      </c>
      <c r="AT224" s="153" t="s">
        <v>174</v>
      </c>
      <c r="AU224" s="153" t="s">
        <v>84</v>
      </c>
      <c r="AY224" s="13" t="s">
        <v>166</v>
      </c>
      <c r="BE224" s="154">
        <f t="shared" si="49"/>
        <v>0</v>
      </c>
      <c r="BF224" s="154">
        <f t="shared" si="50"/>
        <v>0</v>
      </c>
      <c r="BG224" s="154">
        <f t="shared" si="51"/>
        <v>0</v>
      </c>
      <c r="BH224" s="154">
        <f t="shared" si="52"/>
        <v>0</v>
      </c>
      <c r="BI224" s="154">
        <f t="shared" si="53"/>
        <v>0</v>
      </c>
      <c r="BJ224" s="13" t="s">
        <v>82</v>
      </c>
      <c r="BK224" s="154">
        <f t="shared" si="54"/>
        <v>0</v>
      </c>
      <c r="BL224" s="13" t="s">
        <v>234</v>
      </c>
      <c r="BM224" s="153" t="s">
        <v>1347</v>
      </c>
    </row>
    <row r="225" spans="2:65" s="1" customFormat="1" ht="24.2" customHeight="1">
      <c r="B225" s="112"/>
      <c r="C225" s="142" t="s">
        <v>435</v>
      </c>
      <c r="D225" s="142" t="s">
        <v>168</v>
      </c>
      <c r="E225" s="143" t="s">
        <v>506</v>
      </c>
      <c r="F225" s="144" t="s">
        <v>507</v>
      </c>
      <c r="G225" s="145" t="s">
        <v>187</v>
      </c>
      <c r="H225" s="146">
        <v>1</v>
      </c>
      <c r="I225" s="147"/>
      <c r="J225" s="148">
        <f t="shared" si="45"/>
        <v>0</v>
      </c>
      <c r="K225" s="149"/>
      <c r="L225" s="28"/>
      <c r="M225" s="150" t="s">
        <v>1</v>
      </c>
      <c r="N225" s="111" t="s">
        <v>39</v>
      </c>
      <c r="P225" s="151">
        <f t="shared" si="46"/>
        <v>0</v>
      </c>
      <c r="Q225" s="151">
        <v>0</v>
      </c>
      <c r="R225" s="151">
        <f t="shared" si="47"/>
        <v>0</v>
      </c>
      <c r="S225" s="151">
        <v>0</v>
      </c>
      <c r="T225" s="152">
        <f t="shared" si="48"/>
        <v>0</v>
      </c>
      <c r="AR225" s="153" t="s">
        <v>234</v>
      </c>
      <c r="AT225" s="153" t="s">
        <v>168</v>
      </c>
      <c r="AU225" s="153" t="s">
        <v>84</v>
      </c>
      <c r="AY225" s="13" t="s">
        <v>166</v>
      </c>
      <c r="BE225" s="154">
        <f t="shared" si="49"/>
        <v>0</v>
      </c>
      <c r="BF225" s="154">
        <f t="shared" si="50"/>
        <v>0</v>
      </c>
      <c r="BG225" s="154">
        <f t="shared" si="51"/>
        <v>0</v>
      </c>
      <c r="BH225" s="154">
        <f t="shared" si="52"/>
        <v>0</v>
      </c>
      <c r="BI225" s="154">
        <f t="shared" si="53"/>
        <v>0</v>
      </c>
      <c r="BJ225" s="13" t="s">
        <v>82</v>
      </c>
      <c r="BK225" s="154">
        <f t="shared" si="54"/>
        <v>0</v>
      </c>
      <c r="BL225" s="13" t="s">
        <v>234</v>
      </c>
      <c r="BM225" s="153" t="s">
        <v>1348</v>
      </c>
    </row>
    <row r="226" spans="2:65" s="1" customFormat="1" ht="33" customHeight="1">
      <c r="B226" s="112"/>
      <c r="C226" s="155" t="s">
        <v>439</v>
      </c>
      <c r="D226" s="155" t="s">
        <v>174</v>
      </c>
      <c r="E226" s="156" t="s">
        <v>510</v>
      </c>
      <c r="F226" s="157" t="s">
        <v>511</v>
      </c>
      <c r="G226" s="158" t="s">
        <v>187</v>
      </c>
      <c r="H226" s="159">
        <v>1</v>
      </c>
      <c r="I226" s="160"/>
      <c r="J226" s="161">
        <f t="shared" si="45"/>
        <v>0</v>
      </c>
      <c r="K226" s="162"/>
      <c r="L226" s="163"/>
      <c r="M226" s="164" t="s">
        <v>1</v>
      </c>
      <c r="N226" s="165" t="s">
        <v>39</v>
      </c>
      <c r="P226" s="151">
        <f t="shared" si="46"/>
        <v>0</v>
      </c>
      <c r="Q226" s="151">
        <v>4.1000000000000002E-2</v>
      </c>
      <c r="R226" s="151">
        <f t="shared" si="47"/>
        <v>4.1000000000000002E-2</v>
      </c>
      <c r="S226" s="151">
        <v>0</v>
      </c>
      <c r="T226" s="152">
        <f t="shared" si="48"/>
        <v>0</v>
      </c>
      <c r="AR226" s="153" t="s">
        <v>301</v>
      </c>
      <c r="AT226" s="153" t="s">
        <v>174</v>
      </c>
      <c r="AU226" s="153" t="s">
        <v>84</v>
      </c>
      <c r="AY226" s="13" t="s">
        <v>166</v>
      </c>
      <c r="BE226" s="154">
        <f t="shared" si="49"/>
        <v>0</v>
      </c>
      <c r="BF226" s="154">
        <f t="shared" si="50"/>
        <v>0</v>
      </c>
      <c r="BG226" s="154">
        <f t="shared" si="51"/>
        <v>0</v>
      </c>
      <c r="BH226" s="154">
        <f t="shared" si="52"/>
        <v>0</v>
      </c>
      <c r="BI226" s="154">
        <f t="shared" si="53"/>
        <v>0</v>
      </c>
      <c r="BJ226" s="13" t="s">
        <v>82</v>
      </c>
      <c r="BK226" s="154">
        <f t="shared" si="54"/>
        <v>0</v>
      </c>
      <c r="BL226" s="13" t="s">
        <v>234</v>
      </c>
      <c r="BM226" s="153" t="s">
        <v>1349</v>
      </c>
    </row>
    <row r="227" spans="2:65" s="1" customFormat="1" ht="24.2" customHeight="1">
      <c r="B227" s="112"/>
      <c r="C227" s="142" t="s">
        <v>443</v>
      </c>
      <c r="D227" s="142" t="s">
        <v>168</v>
      </c>
      <c r="E227" s="143" t="s">
        <v>530</v>
      </c>
      <c r="F227" s="144" t="s">
        <v>531</v>
      </c>
      <c r="G227" s="145" t="s">
        <v>187</v>
      </c>
      <c r="H227" s="146">
        <v>3</v>
      </c>
      <c r="I227" s="147"/>
      <c r="J227" s="148">
        <f t="shared" si="45"/>
        <v>0</v>
      </c>
      <c r="K227" s="149"/>
      <c r="L227" s="28"/>
      <c r="M227" s="150" t="s">
        <v>1</v>
      </c>
      <c r="N227" s="111" t="s">
        <v>39</v>
      </c>
      <c r="P227" s="151">
        <f t="shared" si="46"/>
        <v>0</v>
      </c>
      <c r="Q227" s="151">
        <v>4.5011749999999999E-4</v>
      </c>
      <c r="R227" s="151">
        <f t="shared" si="47"/>
        <v>1.3503524999999999E-3</v>
      </c>
      <c r="S227" s="151">
        <v>0</v>
      </c>
      <c r="T227" s="152">
        <f t="shared" si="48"/>
        <v>0</v>
      </c>
      <c r="AR227" s="153" t="s">
        <v>234</v>
      </c>
      <c r="AT227" s="153" t="s">
        <v>168</v>
      </c>
      <c r="AU227" s="153" t="s">
        <v>84</v>
      </c>
      <c r="AY227" s="13" t="s">
        <v>166</v>
      </c>
      <c r="BE227" s="154">
        <f t="shared" si="49"/>
        <v>0</v>
      </c>
      <c r="BF227" s="154">
        <f t="shared" si="50"/>
        <v>0</v>
      </c>
      <c r="BG227" s="154">
        <f t="shared" si="51"/>
        <v>0</v>
      </c>
      <c r="BH227" s="154">
        <f t="shared" si="52"/>
        <v>0</v>
      </c>
      <c r="BI227" s="154">
        <f t="shared" si="53"/>
        <v>0</v>
      </c>
      <c r="BJ227" s="13" t="s">
        <v>82</v>
      </c>
      <c r="BK227" s="154">
        <f t="shared" si="54"/>
        <v>0</v>
      </c>
      <c r="BL227" s="13" t="s">
        <v>234</v>
      </c>
      <c r="BM227" s="153" t="s">
        <v>1350</v>
      </c>
    </row>
    <row r="228" spans="2:65" s="1" customFormat="1" ht="37.9" customHeight="1">
      <c r="B228" s="112"/>
      <c r="C228" s="155" t="s">
        <v>447</v>
      </c>
      <c r="D228" s="155" t="s">
        <v>174</v>
      </c>
      <c r="E228" s="156" t="s">
        <v>534</v>
      </c>
      <c r="F228" s="157" t="s">
        <v>535</v>
      </c>
      <c r="G228" s="158" t="s">
        <v>187</v>
      </c>
      <c r="H228" s="159">
        <v>3</v>
      </c>
      <c r="I228" s="160"/>
      <c r="J228" s="161">
        <f t="shared" si="45"/>
        <v>0</v>
      </c>
      <c r="K228" s="162"/>
      <c r="L228" s="163"/>
      <c r="M228" s="164" t="s">
        <v>1</v>
      </c>
      <c r="N228" s="165" t="s">
        <v>39</v>
      </c>
      <c r="P228" s="151">
        <f t="shared" si="46"/>
        <v>0</v>
      </c>
      <c r="Q228" s="151">
        <v>1.6E-2</v>
      </c>
      <c r="R228" s="151">
        <f t="shared" si="47"/>
        <v>4.8000000000000001E-2</v>
      </c>
      <c r="S228" s="151">
        <v>0</v>
      </c>
      <c r="T228" s="152">
        <f t="shared" si="48"/>
        <v>0</v>
      </c>
      <c r="AR228" s="153" t="s">
        <v>301</v>
      </c>
      <c r="AT228" s="153" t="s">
        <v>174</v>
      </c>
      <c r="AU228" s="153" t="s">
        <v>84</v>
      </c>
      <c r="AY228" s="13" t="s">
        <v>166</v>
      </c>
      <c r="BE228" s="154">
        <f t="shared" si="49"/>
        <v>0</v>
      </c>
      <c r="BF228" s="154">
        <f t="shared" si="50"/>
        <v>0</v>
      </c>
      <c r="BG228" s="154">
        <f t="shared" si="51"/>
        <v>0</v>
      </c>
      <c r="BH228" s="154">
        <f t="shared" si="52"/>
        <v>0</v>
      </c>
      <c r="BI228" s="154">
        <f t="shared" si="53"/>
        <v>0</v>
      </c>
      <c r="BJ228" s="13" t="s">
        <v>82</v>
      </c>
      <c r="BK228" s="154">
        <f t="shared" si="54"/>
        <v>0</v>
      </c>
      <c r="BL228" s="13" t="s">
        <v>234</v>
      </c>
      <c r="BM228" s="153" t="s">
        <v>1351</v>
      </c>
    </row>
    <row r="229" spans="2:65" s="1" customFormat="1" ht="24.2" customHeight="1">
      <c r="B229" s="112"/>
      <c r="C229" s="142" t="s">
        <v>451</v>
      </c>
      <c r="D229" s="142" t="s">
        <v>168</v>
      </c>
      <c r="E229" s="143" t="s">
        <v>538</v>
      </c>
      <c r="F229" s="144" t="s">
        <v>539</v>
      </c>
      <c r="G229" s="145" t="s">
        <v>187</v>
      </c>
      <c r="H229" s="146">
        <v>3</v>
      </c>
      <c r="I229" s="147"/>
      <c r="J229" s="148">
        <f t="shared" si="45"/>
        <v>0</v>
      </c>
      <c r="K229" s="149"/>
      <c r="L229" s="28"/>
      <c r="M229" s="150" t="s">
        <v>1</v>
      </c>
      <c r="N229" s="111" t="s">
        <v>39</v>
      </c>
      <c r="P229" s="151">
        <f t="shared" si="46"/>
        <v>0</v>
      </c>
      <c r="Q229" s="151">
        <v>4.0000000000000002E-4</v>
      </c>
      <c r="R229" s="151">
        <f t="shared" si="47"/>
        <v>1.2000000000000001E-3</v>
      </c>
      <c r="S229" s="151">
        <v>0</v>
      </c>
      <c r="T229" s="152">
        <f t="shared" si="48"/>
        <v>0</v>
      </c>
      <c r="AR229" s="153" t="s">
        <v>234</v>
      </c>
      <c r="AT229" s="153" t="s">
        <v>168</v>
      </c>
      <c r="AU229" s="153" t="s">
        <v>84</v>
      </c>
      <c r="AY229" s="13" t="s">
        <v>166</v>
      </c>
      <c r="BE229" s="154">
        <f t="shared" si="49"/>
        <v>0</v>
      </c>
      <c r="BF229" s="154">
        <f t="shared" si="50"/>
        <v>0</v>
      </c>
      <c r="BG229" s="154">
        <f t="shared" si="51"/>
        <v>0</v>
      </c>
      <c r="BH229" s="154">
        <f t="shared" si="52"/>
        <v>0</v>
      </c>
      <c r="BI229" s="154">
        <f t="shared" si="53"/>
        <v>0</v>
      </c>
      <c r="BJ229" s="13" t="s">
        <v>82</v>
      </c>
      <c r="BK229" s="154">
        <f t="shared" si="54"/>
        <v>0</v>
      </c>
      <c r="BL229" s="13" t="s">
        <v>234</v>
      </c>
      <c r="BM229" s="153" t="s">
        <v>1352</v>
      </c>
    </row>
    <row r="230" spans="2:65" s="1" customFormat="1" ht="37.9" customHeight="1">
      <c r="B230" s="112"/>
      <c r="C230" s="155" t="s">
        <v>455</v>
      </c>
      <c r="D230" s="155" t="s">
        <v>174</v>
      </c>
      <c r="E230" s="156" t="s">
        <v>542</v>
      </c>
      <c r="F230" s="157" t="s">
        <v>543</v>
      </c>
      <c r="G230" s="158" t="s">
        <v>187</v>
      </c>
      <c r="H230" s="159">
        <v>3</v>
      </c>
      <c r="I230" s="160"/>
      <c r="J230" s="161">
        <f t="shared" si="45"/>
        <v>0</v>
      </c>
      <c r="K230" s="162"/>
      <c r="L230" s="163"/>
      <c r="M230" s="164" t="s">
        <v>1</v>
      </c>
      <c r="N230" s="165" t="s">
        <v>39</v>
      </c>
      <c r="P230" s="151">
        <f t="shared" si="46"/>
        <v>0</v>
      </c>
      <c r="Q230" s="151">
        <v>1.6E-2</v>
      </c>
      <c r="R230" s="151">
        <f t="shared" si="47"/>
        <v>4.8000000000000001E-2</v>
      </c>
      <c r="S230" s="151">
        <v>0</v>
      </c>
      <c r="T230" s="152">
        <f t="shared" si="48"/>
        <v>0</v>
      </c>
      <c r="AR230" s="153" t="s">
        <v>301</v>
      </c>
      <c r="AT230" s="153" t="s">
        <v>174</v>
      </c>
      <c r="AU230" s="153" t="s">
        <v>84</v>
      </c>
      <c r="AY230" s="13" t="s">
        <v>166</v>
      </c>
      <c r="BE230" s="154">
        <f t="shared" si="49"/>
        <v>0</v>
      </c>
      <c r="BF230" s="154">
        <f t="shared" si="50"/>
        <v>0</v>
      </c>
      <c r="BG230" s="154">
        <f t="shared" si="51"/>
        <v>0</v>
      </c>
      <c r="BH230" s="154">
        <f t="shared" si="52"/>
        <v>0</v>
      </c>
      <c r="BI230" s="154">
        <f t="shared" si="53"/>
        <v>0</v>
      </c>
      <c r="BJ230" s="13" t="s">
        <v>82</v>
      </c>
      <c r="BK230" s="154">
        <f t="shared" si="54"/>
        <v>0</v>
      </c>
      <c r="BL230" s="13" t="s">
        <v>234</v>
      </c>
      <c r="BM230" s="153" t="s">
        <v>1353</v>
      </c>
    </row>
    <row r="231" spans="2:65" s="1" customFormat="1" ht="24.2" customHeight="1">
      <c r="B231" s="112"/>
      <c r="C231" s="142" t="s">
        <v>459</v>
      </c>
      <c r="D231" s="142" t="s">
        <v>168</v>
      </c>
      <c r="E231" s="143" t="s">
        <v>554</v>
      </c>
      <c r="F231" s="144" t="s">
        <v>555</v>
      </c>
      <c r="G231" s="145" t="s">
        <v>187</v>
      </c>
      <c r="H231" s="146">
        <v>5</v>
      </c>
      <c r="I231" s="147"/>
      <c r="J231" s="148">
        <f t="shared" si="45"/>
        <v>0</v>
      </c>
      <c r="K231" s="149"/>
      <c r="L231" s="28"/>
      <c r="M231" s="150" t="s">
        <v>1</v>
      </c>
      <c r="N231" s="111" t="s">
        <v>39</v>
      </c>
      <c r="P231" s="151">
        <f t="shared" si="46"/>
        <v>0</v>
      </c>
      <c r="Q231" s="151">
        <v>0</v>
      </c>
      <c r="R231" s="151">
        <f t="shared" si="47"/>
        <v>0</v>
      </c>
      <c r="S231" s="151">
        <v>2.4E-2</v>
      </c>
      <c r="T231" s="152">
        <f t="shared" si="48"/>
        <v>0.12</v>
      </c>
      <c r="AR231" s="153" t="s">
        <v>234</v>
      </c>
      <c r="AT231" s="153" t="s">
        <v>168</v>
      </c>
      <c r="AU231" s="153" t="s">
        <v>84</v>
      </c>
      <c r="AY231" s="13" t="s">
        <v>166</v>
      </c>
      <c r="BE231" s="154">
        <f t="shared" si="49"/>
        <v>0</v>
      </c>
      <c r="BF231" s="154">
        <f t="shared" si="50"/>
        <v>0</v>
      </c>
      <c r="BG231" s="154">
        <f t="shared" si="51"/>
        <v>0</v>
      </c>
      <c r="BH231" s="154">
        <f t="shared" si="52"/>
        <v>0</v>
      </c>
      <c r="BI231" s="154">
        <f t="shared" si="53"/>
        <v>0</v>
      </c>
      <c r="BJ231" s="13" t="s">
        <v>82</v>
      </c>
      <c r="BK231" s="154">
        <f t="shared" si="54"/>
        <v>0</v>
      </c>
      <c r="BL231" s="13" t="s">
        <v>234</v>
      </c>
      <c r="BM231" s="153" t="s">
        <v>1354</v>
      </c>
    </row>
    <row r="232" spans="2:65" s="1" customFormat="1" ht="24.2" customHeight="1">
      <c r="B232" s="112"/>
      <c r="C232" s="142" t="s">
        <v>463</v>
      </c>
      <c r="D232" s="142" t="s">
        <v>168</v>
      </c>
      <c r="E232" s="143" t="s">
        <v>562</v>
      </c>
      <c r="F232" s="144" t="s">
        <v>563</v>
      </c>
      <c r="G232" s="145" t="s">
        <v>564</v>
      </c>
      <c r="H232" s="166"/>
      <c r="I232" s="147"/>
      <c r="J232" s="148">
        <f t="shared" si="45"/>
        <v>0</v>
      </c>
      <c r="K232" s="149"/>
      <c r="L232" s="28"/>
      <c r="M232" s="150" t="s">
        <v>1</v>
      </c>
      <c r="N232" s="111" t="s">
        <v>39</v>
      </c>
      <c r="P232" s="151">
        <f t="shared" si="46"/>
        <v>0</v>
      </c>
      <c r="Q232" s="151">
        <v>0</v>
      </c>
      <c r="R232" s="151">
        <f t="shared" si="47"/>
        <v>0</v>
      </c>
      <c r="S232" s="151">
        <v>0</v>
      </c>
      <c r="T232" s="152">
        <f t="shared" si="48"/>
        <v>0</v>
      </c>
      <c r="AR232" s="153" t="s">
        <v>234</v>
      </c>
      <c r="AT232" s="153" t="s">
        <v>168</v>
      </c>
      <c r="AU232" s="153" t="s">
        <v>84</v>
      </c>
      <c r="AY232" s="13" t="s">
        <v>166</v>
      </c>
      <c r="BE232" s="154">
        <f t="shared" si="49"/>
        <v>0</v>
      </c>
      <c r="BF232" s="154">
        <f t="shared" si="50"/>
        <v>0</v>
      </c>
      <c r="BG232" s="154">
        <f t="shared" si="51"/>
        <v>0</v>
      </c>
      <c r="BH232" s="154">
        <f t="shared" si="52"/>
        <v>0</v>
      </c>
      <c r="BI232" s="154">
        <f t="shared" si="53"/>
        <v>0</v>
      </c>
      <c r="BJ232" s="13" t="s">
        <v>82</v>
      </c>
      <c r="BK232" s="154">
        <f t="shared" si="54"/>
        <v>0</v>
      </c>
      <c r="BL232" s="13" t="s">
        <v>234</v>
      </c>
      <c r="BM232" s="153" t="s">
        <v>1355</v>
      </c>
    </row>
    <row r="233" spans="2:65" s="11" customFormat="1" ht="22.9" customHeight="1">
      <c r="B233" s="130"/>
      <c r="D233" s="131" t="s">
        <v>73</v>
      </c>
      <c r="E233" s="140" t="s">
        <v>572</v>
      </c>
      <c r="F233" s="140" t="s">
        <v>573</v>
      </c>
      <c r="I233" s="133"/>
      <c r="J233" s="141">
        <f>BK233</f>
        <v>0</v>
      </c>
      <c r="L233" s="130"/>
      <c r="M233" s="135"/>
      <c r="P233" s="136">
        <f>SUM(P234:P244)</f>
        <v>0</v>
      </c>
      <c r="R233" s="136">
        <f>SUM(R234:R244)</f>
        <v>0.79709099999999999</v>
      </c>
      <c r="T233" s="137">
        <f>SUM(T234:T244)</f>
        <v>2.4184600000000001</v>
      </c>
      <c r="AR233" s="131" t="s">
        <v>84</v>
      </c>
      <c r="AT233" s="138" t="s">
        <v>73</v>
      </c>
      <c r="AU233" s="138" t="s">
        <v>82</v>
      </c>
      <c r="AY233" s="131" t="s">
        <v>166</v>
      </c>
      <c r="BK233" s="139">
        <f>SUM(BK234:BK244)</f>
        <v>0</v>
      </c>
    </row>
    <row r="234" spans="2:65" s="1" customFormat="1" ht="16.5" customHeight="1">
      <c r="B234" s="112"/>
      <c r="C234" s="142" t="s">
        <v>467</v>
      </c>
      <c r="D234" s="142" t="s">
        <v>168</v>
      </c>
      <c r="E234" s="143" t="s">
        <v>575</v>
      </c>
      <c r="F234" s="144" t="s">
        <v>576</v>
      </c>
      <c r="G234" s="145" t="s">
        <v>196</v>
      </c>
      <c r="H234" s="146">
        <v>25</v>
      </c>
      <c r="I234" s="147"/>
      <c r="J234" s="148">
        <f t="shared" ref="J234:J244" si="55">ROUND(I234*H234,2)</f>
        <v>0</v>
      </c>
      <c r="K234" s="149"/>
      <c r="L234" s="28"/>
      <c r="M234" s="150" t="s">
        <v>1</v>
      </c>
      <c r="N234" s="111" t="s">
        <v>39</v>
      </c>
      <c r="P234" s="151">
        <f t="shared" ref="P234:P244" si="56">O234*H234</f>
        <v>0</v>
      </c>
      <c r="Q234" s="151">
        <v>0</v>
      </c>
      <c r="R234" s="151">
        <f t="shared" ref="R234:R244" si="57">Q234*H234</f>
        <v>0</v>
      </c>
      <c r="S234" s="151">
        <v>0</v>
      </c>
      <c r="T234" s="152">
        <f t="shared" ref="T234:T244" si="58">S234*H234</f>
        <v>0</v>
      </c>
      <c r="AR234" s="153" t="s">
        <v>234</v>
      </c>
      <c r="AT234" s="153" t="s">
        <v>168</v>
      </c>
      <c r="AU234" s="153" t="s">
        <v>84</v>
      </c>
      <c r="AY234" s="13" t="s">
        <v>166</v>
      </c>
      <c r="BE234" s="154">
        <f t="shared" ref="BE234:BE244" si="59">IF(N234="základní",J234,0)</f>
        <v>0</v>
      </c>
      <c r="BF234" s="154">
        <f t="shared" ref="BF234:BF244" si="60">IF(N234="snížená",J234,0)</f>
        <v>0</v>
      </c>
      <c r="BG234" s="154">
        <f t="shared" ref="BG234:BG244" si="61">IF(N234="zákl. přenesená",J234,0)</f>
        <v>0</v>
      </c>
      <c r="BH234" s="154">
        <f t="shared" ref="BH234:BH244" si="62">IF(N234="sníž. přenesená",J234,0)</f>
        <v>0</v>
      </c>
      <c r="BI234" s="154">
        <f t="shared" ref="BI234:BI244" si="63">IF(N234="nulová",J234,0)</f>
        <v>0</v>
      </c>
      <c r="BJ234" s="13" t="s">
        <v>82</v>
      </c>
      <c r="BK234" s="154">
        <f t="shared" ref="BK234:BK244" si="64">ROUND(I234*H234,2)</f>
        <v>0</v>
      </c>
      <c r="BL234" s="13" t="s">
        <v>234</v>
      </c>
      <c r="BM234" s="153" t="s">
        <v>1356</v>
      </c>
    </row>
    <row r="235" spans="2:65" s="1" customFormat="1" ht="16.5" customHeight="1">
      <c r="B235" s="112"/>
      <c r="C235" s="142" t="s">
        <v>471</v>
      </c>
      <c r="D235" s="142" t="s">
        <v>168</v>
      </c>
      <c r="E235" s="143" t="s">
        <v>579</v>
      </c>
      <c r="F235" s="144" t="s">
        <v>580</v>
      </c>
      <c r="G235" s="145" t="s">
        <v>196</v>
      </c>
      <c r="H235" s="146">
        <v>25</v>
      </c>
      <c r="I235" s="147"/>
      <c r="J235" s="148">
        <f t="shared" si="55"/>
        <v>0</v>
      </c>
      <c r="K235" s="149"/>
      <c r="L235" s="28"/>
      <c r="M235" s="150" t="s">
        <v>1</v>
      </c>
      <c r="N235" s="111" t="s">
        <v>39</v>
      </c>
      <c r="P235" s="151">
        <f t="shared" si="56"/>
        <v>0</v>
      </c>
      <c r="Q235" s="151">
        <v>2.9999999999999997E-4</v>
      </c>
      <c r="R235" s="151">
        <f t="shared" si="57"/>
        <v>7.4999999999999997E-3</v>
      </c>
      <c r="S235" s="151">
        <v>0</v>
      </c>
      <c r="T235" s="152">
        <f t="shared" si="58"/>
        <v>0</v>
      </c>
      <c r="AR235" s="153" t="s">
        <v>234</v>
      </c>
      <c r="AT235" s="153" t="s">
        <v>168</v>
      </c>
      <c r="AU235" s="153" t="s">
        <v>84</v>
      </c>
      <c r="AY235" s="13" t="s">
        <v>166</v>
      </c>
      <c r="BE235" s="154">
        <f t="shared" si="59"/>
        <v>0</v>
      </c>
      <c r="BF235" s="154">
        <f t="shared" si="60"/>
        <v>0</v>
      </c>
      <c r="BG235" s="154">
        <f t="shared" si="61"/>
        <v>0</v>
      </c>
      <c r="BH235" s="154">
        <f t="shared" si="62"/>
        <v>0</v>
      </c>
      <c r="BI235" s="154">
        <f t="shared" si="63"/>
        <v>0</v>
      </c>
      <c r="BJ235" s="13" t="s">
        <v>82</v>
      </c>
      <c r="BK235" s="154">
        <f t="shared" si="64"/>
        <v>0</v>
      </c>
      <c r="BL235" s="13" t="s">
        <v>234</v>
      </c>
      <c r="BM235" s="153" t="s">
        <v>1357</v>
      </c>
    </row>
    <row r="236" spans="2:65" s="1" customFormat="1" ht="24.2" customHeight="1">
      <c r="B236" s="112"/>
      <c r="C236" s="142" t="s">
        <v>475</v>
      </c>
      <c r="D236" s="142" t="s">
        <v>168</v>
      </c>
      <c r="E236" s="143" t="s">
        <v>583</v>
      </c>
      <c r="F236" s="144" t="s">
        <v>584</v>
      </c>
      <c r="G236" s="145" t="s">
        <v>295</v>
      </c>
      <c r="H236" s="146">
        <v>6</v>
      </c>
      <c r="I236" s="147"/>
      <c r="J236" s="148">
        <f t="shared" si="55"/>
        <v>0</v>
      </c>
      <c r="K236" s="149"/>
      <c r="L236" s="28"/>
      <c r="M236" s="150" t="s">
        <v>1</v>
      </c>
      <c r="N236" s="111" t="s">
        <v>39</v>
      </c>
      <c r="P236" s="151">
        <f t="shared" si="56"/>
        <v>0</v>
      </c>
      <c r="Q236" s="151">
        <v>2.0000000000000001E-4</v>
      </c>
      <c r="R236" s="151">
        <f t="shared" si="57"/>
        <v>1.2000000000000001E-3</v>
      </c>
      <c r="S236" s="151">
        <v>0</v>
      </c>
      <c r="T236" s="152">
        <f t="shared" si="58"/>
        <v>0</v>
      </c>
      <c r="AR236" s="153" t="s">
        <v>234</v>
      </c>
      <c r="AT236" s="153" t="s">
        <v>168</v>
      </c>
      <c r="AU236" s="153" t="s">
        <v>84</v>
      </c>
      <c r="AY236" s="13" t="s">
        <v>166</v>
      </c>
      <c r="BE236" s="154">
        <f t="shared" si="59"/>
        <v>0</v>
      </c>
      <c r="BF236" s="154">
        <f t="shared" si="60"/>
        <v>0</v>
      </c>
      <c r="BG236" s="154">
        <f t="shared" si="61"/>
        <v>0</v>
      </c>
      <c r="BH236" s="154">
        <f t="shared" si="62"/>
        <v>0</v>
      </c>
      <c r="BI236" s="154">
        <f t="shared" si="63"/>
        <v>0</v>
      </c>
      <c r="BJ236" s="13" t="s">
        <v>82</v>
      </c>
      <c r="BK236" s="154">
        <f t="shared" si="64"/>
        <v>0</v>
      </c>
      <c r="BL236" s="13" t="s">
        <v>234</v>
      </c>
      <c r="BM236" s="153" t="s">
        <v>1358</v>
      </c>
    </row>
    <row r="237" spans="2:65" s="1" customFormat="1" ht="21.75" customHeight="1">
      <c r="B237" s="112"/>
      <c r="C237" s="155" t="s">
        <v>481</v>
      </c>
      <c r="D237" s="155" t="s">
        <v>174</v>
      </c>
      <c r="E237" s="156" t="s">
        <v>587</v>
      </c>
      <c r="F237" s="157" t="s">
        <v>588</v>
      </c>
      <c r="G237" s="158" t="s">
        <v>295</v>
      </c>
      <c r="H237" s="159">
        <v>6</v>
      </c>
      <c r="I237" s="160"/>
      <c r="J237" s="161">
        <f t="shared" si="55"/>
        <v>0</v>
      </c>
      <c r="K237" s="162"/>
      <c r="L237" s="163"/>
      <c r="M237" s="164" t="s">
        <v>1</v>
      </c>
      <c r="N237" s="165" t="s">
        <v>39</v>
      </c>
      <c r="P237" s="151">
        <f t="shared" si="56"/>
        <v>0</v>
      </c>
      <c r="Q237" s="151">
        <v>2.5999999999999998E-4</v>
      </c>
      <c r="R237" s="151">
        <f t="shared" si="57"/>
        <v>1.5599999999999998E-3</v>
      </c>
      <c r="S237" s="151">
        <v>0</v>
      </c>
      <c r="T237" s="152">
        <f t="shared" si="58"/>
        <v>0</v>
      </c>
      <c r="AR237" s="153" t="s">
        <v>301</v>
      </c>
      <c r="AT237" s="153" t="s">
        <v>174</v>
      </c>
      <c r="AU237" s="153" t="s">
        <v>84</v>
      </c>
      <c r="AY237" s="13" t="s">
        <v>166</v>
      </c>
      <c r="BE237" s="154">
        <f t="shared" si="59"/>
        <v>0</v>
      </c>
      <c r="BF237" s="154">
        <f t="shared" si="60"/>
        <v>0</v>
      </c>
      <c r="BG237" s="154">
        <f t="shared" si="61"/>
        <v>0</v>
      </c>
      <c r="BH237" s="154">
        <f t="shared" si="62"/>
        <v>0</v>
      </c>
      <c r="BI237" s="154">
        <f t="shared" si="63"/>
        <v>0</v>
      </c>
      <c r="BJ237" s="13" t="s">
        <v>82</v>
      </c>
      <c r="BK237" s="154">
        <f t="shared" si="64"/>
        <v>0</v>
      </c>
      <c r="BL237" s="13" t="s">
        <v>234</v>
      </c>
      <c r="BM237" s="153" t="s">
        <v>1359</v>
      </c>
    </row>
    <row r="238" spans="2:65" s="1" customFormat="1" ht="24.2" customHeight="1">
      <c r="B238" s="112"/>
      <c r="C238" s="142" t="s">
        <v>485</v>
      </c>
      <c r="D238" s="142" t="s">
        <v>168</v>
      </c>
      <c r="E238" s="143" t="s">
        <v>591</v>
      </c>
      <c r="F238" s="144" t="s">
        <v>592</v>
      </c>
      <c r="G238" s="145" t="s">
        <v>295</v>
      </c>
      <c r="H238" s="146">
        <v>4</v>
      </c>
      <c r="I238" s="147"/>
      <c r="J238" s="148">
        <f t="shared" si="55"/>
        <v>0</v>
      </c>
      <c r="K238" s="149"/>
      <c r="L238" s="28"/>
      <c r="M238" s="150" t="s">
        <v>1</v>
      </c>
      <c r="N238" s="111" t="s">
        <v>39</v>
      </c>
      <c r="P238" s="151">
        <f t="shared" si="56"/>
        <v>0</v>
      </c>
      <c r="Q238" s="151">
        <v>0</v>
      </c>
      <c r="R238" s="151">
        <f t="shared" si="57"/>
        <v>0</v>
      </c>
      <c r="S238" s="151">
        <v>1.174E-2</v>
      </c>
      <c r="T238" s="152">
        <f t="shared" si="58"/>
        <v>4.6960000000000002E-2</v>
      </c>
      <c r="AR238" s="153" t="s">
        <v>234</v>
      </c>
      <c r="AT238" s="153" t="s">
        <v>168</v>
      </c>
      <c r="AU238" s="153" t="s">
        <v>84</v>
      </c>
      <c r="AY238" s="13" t="s">
        <v>166</v>
      </c>
      <c r="BE238" s="154">
        <f t="shared" si="59"/>
        <v>0</v>
      </c>
      <c r="BF238" s="154">
        <f t="shared" si="60"/>
        <v>0</v>
      </c>
      <c r="BG238" s="154">
        <f t="shared" si="61"/>
        <v>0</v>
      </c>
      <c r="BH238" s="154">
        <f t="shared" si="62"/>
        <v>0</v>
      </c>
      <c r="BI238" s="154">
        <f t="shared" si="63"/>
        <v>0</v>
      </c>
      <c r="BJ238" s="13" t="s">
        <v>82</v>
      </c>
      <c r="BK238" s="154">
        <f t="shared" si="64"/>
        <v>0</v>
      </c>
      <c r="BL238" s="13" t="s">
        <v>234</v>
      </c>
      <c r="BM238" s="153" t="s">
        <v>1360</v>
      </c>
    </row>
    <row r="239" spans="2:65" s="1" customFormat="1" ht="33" customHeight="1">
      <c r="B239" s="112"/>
      <c r="C239" s="142" t="s">
        <v>489</v>
      </c>
      <c r="D239" s="142" t="s">
        <v>168</v>
      </c>
      <c r="E239" s="143" t="s">
        <v>595</v>
      </c>
      <c r="F239" s="144" t="s">
        <v>596</v>
      </c>
      <c r="G239" s="145" t="s">
        <v>295</v>
      </c>
      <c r="H239" s="146">
        <v>33</v>
      </c>
      <c r="I239" s="147"/>
      <c r="J239" s="148">
        <f t="shared" si="55"/>
        <v>0</v>
      </c>
      <c r="K239" s="149"/>
      <c r="L239" s="28"/>
      <c r="M239" s="150" t="s">
        <v>1</v>
      </c>
      <c r="N239" s="111" t="s">
        <v>39</v>
      </c>
      <c r="P239" s="151">
        <f t="shared" si="56"/>
        <v>0</v>
      </c>
      <c r="Q239" s="151">
        <v>5.8E-4</v>
      </c>
      <c r="R239" s="151">
        <f t="shared" si="57"/>
        <v>1.9140000000000001E-2</v>
      </c>
      <c r="S239" s="151">
        <v>0</v>
      </c>
      <c r="T239" s="152">
        <f t="shared" si="58"/>
        <v>0</v>
      </c>
      <c r="AR239" s="153" t="s">
        <v>234</v>
      </c>
      <c r="AT239" s="153" t="s">
        <v>168</v>
      </c>
      <c r="AU239" s="153" t="s">
        <v>84</v>
      </c>
      <c r="AY239" s="13" t="s">
        <v>166</v>
      </c>
      <c r="BE239" s="154">
        <f t="shared" si="59"/>
        <v>0</v>
      </c>
      <c r="BF239" s="154">
        <f t="shared" si="60"/>
        <v>0</v>
      </c>
      <c r="BG239" s="154">
        <f t="shared" si="61"/>
        <v>0</v>
      </c>
      <c r="BH239" s="154">
        <f t="shared" si="62"/>
        <v>0</v>
      </c>
      <c r="BI239" s="154">
        <f t="shared" si="63"/>
        <v>0</v>
      </c>
      <c r="BJ239" s="13" t="s">
        <v>82</v>
      </c>
      <c r="BK239" s="154">
        <f t="shared" si="64"/>
        <v>0</v>
      </c>
      <c r="BL239" s="13" t="s">
        <v>234</v>
      </c>
      <c r="BM239" s="153" t="s">
        <v>1361</v>
      </c>
    </row>
    <row r="240" spans="2:65" s="1" customFormat="1" ht="24.2" customHeight="1">
      <c r="B240" s="112"/>
      <c r="C240" s="142" t="s">
        <v>493</v>
      </c>
      <c r="D240" s="142" t="s">
        <v>168</v>
      </c>
      <c r="E240" s="143" t="s">
        <v>599</v>
      </c>
      <c r="F240" s="144" t="s">
        <v>600</v>
      </c>
      <c r="G240" s="145" t="s">
        <v>196</v>
      </c>
      <c r="H240" s="146">
        <v>17</v>
      </c>
      <c r="I240" s="147"/>
      <c r="J240" s="148">
        <f t="shared" si="55"/>
        <v>0</v>
      </c>
      <c r="K240" s="149"/>
      <c r="L240" s="28"/>
      <c r="M240" s="150" t="s">
        <v>1</v>
      </c>
      <c r="N240" s="111" t="s">
        <v>39</v>
      </c>
      <c r="P240" s="151">
        <f t="shared" si="56"/>
        <v>0</v>
      </c>
      <c r="Q240" s="151">
        <v>0</v>
      </c>
      <c r="R240" s="151">
        <f t="shared" si="57"/>
        <v>0</v>
      </c>
      <c r="S240" s="151">
        <v>0.13950000000000001</v>
      </c>
      <c r="T240" s="152">
        <f t="shared" si="58"/>
        <v>2.3715000000000002</v>
      </c>
      <c r="AR240" s="153" t="s">
        <v>234</v>
      </c>
      <c r="AT240" s="153" t="s">
        <v>168</v>
      </c>
      <c r="AU240" s="153" t="s">
        <v>84</v>
      </c>
      <c r="AY240" s="13" t="s">
        <v>166</v>
      </c>
      <c r="BE240" s="154">
        <f t="shared" si="59"/>
        <v>0</v>
      </c>
      <c r="BF240" s="154">
        <f t="shared" si="60"/>
        <v>0</v>
      </c>
      <c r="BG240" s="154">
        <f t="shared" si="61"/>
        <v>0</v>
      </c>
      <c r="BH240" s="154">
        <f t="shared" si="62"/>
        <v>0</v>
      </c>
      <c r="BI240" s="154">
        <f t="shared" si="63"/>
        <v>0</v>
      </c>
      <c r="BJ240" s="13" t="s">
        <v>82</v>
      </c>
      <c r="BK240" s="154">
        <f t="shared" si="64"/>
        <v>0</v>
      </c>
      <c r="BL240" s="13" t="s">
        <v>234</v>
      </c>
      <c r="BM240" s="153" t="s">
        <v>1362</v>
      </c>
    </row>
    <row r="241" spans="2:65" s="1" customFormat="1" ht="37.9" customHeight="1">
      <c r="B241" s="112"/>
      <c r="C241" s="142" t="s">
        <v>497</v>
      </c>
      <c r="D241" s="142" t="s">
        <v>168</v>
      </c>
      <c r="E241" s="143" t="s">
        <v>603</v>
      </c>
      <c r="F241" s="144" t="s">
        <v>604</v>
      </c>
      <c r="G241" s="145" t="s">
        <v>196</v>
      </c>
      <c r="H241" s="146">
        <v>24.7</v>
      </c>
      <c r="I241" s="147"/>
      <c r="J241" s="148">
        <f t="shared" si="55"/>
        <v>0</v>
      </c>
      <c r="K241" s="149"/>
      <c r="L241" s="28"/>
      <c r="M241" s="150" t="s">
        <v>1</v>
      </c>
      <c r="N241" s="111" t="s">
        <v>39</v>
      </c>
      <c r="P241" s="151">
        <f t="shared" si="56"/>
        <v>0</v>
      </c>
      <c r="Q241" s="151">
        <v>9.0299999999999998E-3</v>
      </c>
      <c r="R241" s="151">
        <f t="shared" si="57"/>
        <v>0.22304099999999999</v>
      </c>
      <c r="S241" s="151">
        <v>0</v>
      </c>
      <c r="T241" s="152">
        <f t="shared" si="58"/>
        <v>0</v>
      </c>
      <c r="AR241" s="153" t="s">
        <v>234</v>
      </c>
      <c r="AT241" s="153" t="s">
        <v>168</v>
      </c>
      <c r="AU241" s="153" t="s">
        <v>84</v>
      </c>
      <c r="AY241" s="13" t="s">
        <v>166</v>
      </c>
      <c r="BE241" s="154">
        <f t="shared" si="59"/>
        <v>0</v>
      </c>
      <c r="BF241" s="154">
        <f t="shared" si="60"/>
        <v>0</v>
      </c>
      <c r="BG241" s="154">
        <f t="shared" si="61"/>
        <v>0</v>
      </c>
      <c r="BH241" s="154">
        <f t="shared" si="62"/>
        <v>0</v>
      </c>
      <c r="BI241" s="154">
        <f t="shared" si="63"/>
        <v>0</v>
      </c>
      <c r="BJ241" s="13" t="s">
        <v>82</v>
      </c>
      <c r="BK241" s="154">
        <f t="shared" si="64"/>
        <v>0</v>
      </c>
      <c r="BL241" s="13" t="s">
        <v>234</v>
      </c>
      <c r="BM241" s="153" t="s">
        <v>1363</v>
      </c>
    </row>
    <row r="242" spans="2:65" s="1" customFormat="1" ht="33" customHeight="1">
      <c r="B242" s="112"/>
      <c r="C242" s="155" t="s">
        <v>501</v>
      </c>
      <c r="D242" s="155" t="s">
        <v>174</v>
      </c>
      <c r="E242" s="156" t="s">
        <v>607</v>
      </c>
      <c r="F242" s="157" t="s">
        <v>608</v>
      </c>
      <c r="G242" s="158" t="s">
        <v>196</v>
      </c>
      <c r="H242" s="159">
        <v>24.7</v>
      </c>
      <c r="I242" s="160"/>
      <c r="J242" s="161">
        <f t="shared" si="55"/>
        <v>0</v>
      </c>
      <c r="K242" s="162"/>
      <c r="L242" s="163"/>
      <c r="M242" s="164" t="s">
        <v>1</v>
      </c>
      <c r="N242" s="165" t="s">
        <v>39</v>
      </c>
      <c r="P242" s="151">
        <f t="shared" si="56"/>
        <v>0</v>
      </c>
      <c r="Q242" s="151">
        <v>2.1999999999999999E-2</v>
      </c>
      <c r="R242" s="151">
        <f t="shared" si="57"/>
        <v>0.54339999999999999</v>
      </c>
      <c r="S242" s="151">
        <v>0</v>
      </c>
      <c r="T242" s="152">
        <f t="shared" si="58"/>
        <v>0</v>
      </c>
      <c r="AR242" s="153" t="s">
        <v>301</v>
      </c>
      <c r="AT242" s="153" t="s">
        <v>174</v>
      </c>
      <c r="AU242" s="153" t="s">
        <v>84</v>
      </c>
      <c r="AY242" s="13" t="s">
        <v>166</v>
      </c>
      <c r="BE242" s="154">
        <f t="shared" si="59"/>
        <v>0</v>
      </c>
      <c r="BF242" s="154">
        <f t="shared" si="60"/>
        <v>0</v>
      </c>
      <c r="BG242" s="154">
        <f t="shared" si="61"/>
        <v>0</v>
      </c>
      <c r="BH242" s="154">
        <f t="shared" si="62"/>
        <v>0</v>
      </c>
      <c r="BI242" s="154">
        <f t="shared" si="63"/>
        <v>0</v>
      </c>
      <c r="BJ242" s="13" t="s">
        <v>82</v>
      </c>
      <c r="BK242" s="154">
        <f t="shared" si="64"/>
        <v>0</v>
      </c>
      <c r="BL242" s="13" t="s">
        <v>234</v>
      </c>
      <c r="BM242" s="153" t="s">
        <v>1364</v>
      </c>
    </row>
    <row r="243" spans="2:65" s="1" customFormat="1" ht="24.2" customHeight="1">
      <c r="B243" s="112"/>
      <c r="C243" s="142" t="s">
        <v>505</v>
      </c>
      <c r="D243" s="142" t="s">
        <v>168</v>
      </c>
      <c r="E243" s="143" t="s">
        <v>615</v>
      </c>
      <c r="F243" s="144" t="s">
        <v>616</v>
      </c>
      <c r="G243" s="145" t="s">
        <v>196</v>
      </c>
      <c r="H243" s="146">
        <v>25</v>
      </c>
      <c r="I243" s="147"/>
      <c r="J243" s="148">
        <f t="shared" si="55"/>
        <v>0</v>
      </c>
      <c r="K243" s="149"/>
      <c r="L243" s="28"/>
      <c r="M243" s="150" t="s">
        <v>1</v>
      </c>
      <c r="N243" s="111" t="s">
        <v>39</v>
      </c>
      <c r="P243" s="151">
        <f t="shared" si="56"/>
        <v>0</v>
      </c>
      <c r="Q243" s="151">
        <v>5.0000000000000002E-5</v>
      </c>
      <c r="R243" s="151">
        <f t="shared" si="57"/>
        <v>1.25E-3</v>
      </c>
      <c r="S243" s="151">
        <v>0</v>
      </c>
      <c r="T243" s="152">
        <f t="shared" si="58"/>
        <v>0</v>
      </c>
      <c r="AR243" s="153" t="s">
        <v>234</v>
      </c>
      <c r="AT243" s="153" t="s">
        <v>168</v>
      </c>
      <c r="AU243" s="153" t="s">
        <v>84</v>
      </c>
      <c r="AY243" s="13" t="s">
        <v>166</v>
      </c>
      <c r="BE243" s="154">
        <f t="shared" si="59"/>
        <v>0</v>
      </c>
      <c r="BF243" s="154">
        <f t="shared" si="60"/>
        <v>0</v>
      </c>
      <c r="BG243" s="154">
        <f t="shared" si="61"/>
        <v>0</v>
      </c>
      <c r="BH243" s="154">
        <f t="shared" si="62"/>
        <v>0</v>
      </c>
      <c r="BI243" s="154">
        <f t="shared" si="63"/>
        <v>0</v>
      </c>
      <c r="BJ243" s="13" t="s">
        <v>82</v>
      </c>
      <c r="BK243" s="154">
        <f t="shared" si="64"/>
        <v>0</v>
      </c>
      <c r="BL243" s="13" t="s">
        <v>234</v>
      </c>
      <c r="BM243" s="153" t="s">
        <v>1365</v>
      </c>
    </row>
    <row r="244" spans="2:65" s="1" customFormat="1" ht="24.2" customHeight="1">
      <c r="B244" s="112"/>
      <c r="C244" s="142" t="s">
        <v>509</v>
      </c>
      <c r="D244" s="142" t="s">
        <v>168</v>
      </c>
      <c r="E244" s="143" t="s">
        <v>619</v>
      </c>
      <c r="F244" s="144" t="s">
        <v>620</v>
      </c>
      <c r="G244" s="145" t="s">
        <v>564</v>
      </c>
      <c r="H244" s="166"/>
      <c r="I244" s="147"/>
      <c r="J244" s="148">
        <f t="shared" si="55"/>
        <v>0</v>
      </c>
      <c r="K244" s="149"/>
      <c r="L244" s="28"/>
      <c r="M244" s="150" t="s">
        <v>1</v>
      </c>
      <c r="N244" s="111" t="s">
        <v>39</v>
      </c>
      <c r="P244" s="151">
        <f t="shared" si="56"/>
        <v>0</v>
      </c>
      <c r="Q244" s="151">
        <v>0</v>
      </c>
      <c r="R244" s="151">
        <f t="shared" si="57"/>
        <v>0</v>
      </c>
      <c r="S244" s="151">
        <v>0</v>
      </c>
      <c r="T244" s="152">
        <f t="shared" si="58"/>
        <v>0</v>
      </c>
      <c r="AR244" s="153" t="s">
        <v>234</v>
      </c>
      <c r="AT244" s="153" t="s">
        <v>168</v>
      </c>
      <c r="AU244" s="153" t="s">
        <v>84</v>
      </c>
      <c r="AY244" s="13" t="s">
        <v>166</v>
      </c>
      <c r="BE244" s="154">
        <f t="shared" si="59"/>
        <v>0</v>
      </c>
      <c r="BF244" s="154">
        <f t="shared" si="60"/>
        <v>0</v>
      </c>
      <c r="BG244" s="154">
        <f t="shared" si="61"/>
        <v>0</v>
      </c>
      <c r="BH244" s="154">
        <f t="shared" si="62"/>
        <v>0</v>
      </c>
      <c r="BI244" s="154">
        <f t="shared" si="63"/>
        <v>0</v>
      </c>
      <c r="BJ244" s="13" t="s">
        <v>82</v>
      </c>
      <c r="BK244" s="154">
        <f t="shared" si="64"/>
        <v>0</v>
      </c>
      <c r="BL244" s="13" t="s">
        <v>234</v>
      </c>
      <c r="BM244" s="153" t="s">
        <v>1366</v>
      </c>
    </row>
    <row r="245" spans="2:65" s="11" customFormat="1" ht="22.9" customHeight="1">
      <c r="B245" s="130"/>
      <c r="D245" s="131" t="s">
        <v>73</v>
      </c>
      <c r="E245" s="140" t="s">
        <v>622</v>
      </c>
      <c r="F245" s="140" t="s">
        <v>623</v>
      </c>
      <c r="I245" s="133"/>
      <c r="J245" s="141">
        <f>BK245</f>
        <v>0</v>
      </c>
      <c r="L245" s="130"/>
      <c r="M245" s="135"/>
      <c r="P245" s="136">
        <f>SUM(P246:P255)</f>
        <v>0</v>
      </c>
      <c r="R245" s="136">
        <f>SUM(R246:R255)</f>
        <v>0.79027000000000003</v>
      </c>
      <c r="T245" s="137">
        <f>SUM(T246:T255)</f>
        <v>0.26490000000000002</v>
      </c>
      <c r="AR245" s="131" t="s">
        <v>84</v>
      </c>
      <c r="AT245" s="138" t="s">
        <v>73</v>
      </c>
      <c r="AU245" s="138" t="s">
        <v>82</v>
      </c>
      <c r="AY245" s="131" t="s">
        <v>166</v>
      </c>
      <c r="BK245" s="139">
        <f>SUM(BK246:BK255)</f>
        <v>0</v>
      </c>
    </row>
    <row r="246" spans="2:65" s="1" customFormat="1" ht="21.75" customHeight="1">
      <c r="B246" s="112"/>
      <c r="C246" s="142" t="s">
        <v>513</v>
      </c>
      <c r="D246" s="142" t="s">
        <v>168</v>
      </c>
      <c r="E246" s="143" t="s">
        <v>625</v>
      </c>
      <c r="F246" s="144" t="s">
        <v>626</v>
      </c>
      <c r="G246" s="145" t="s">
        <v>196</v>
      </c>
      <c r="H246" s="146">
        <v>60</v>
      </c>
      <c r="I246" s="147"/>
      <c r="J246" s="148">
        <f t="shared" ref="J246:J255" si="65">ROUND(I246*H246,2)</f>
        <v>0</v>
      </c>
      <c r="K246" s="149"/>
      <c r="L246" s="28"/>
      <c r="M246" s="150" t="s">
        <v>1</v>
      </c>
      <c r="N246" s="111" t="s">
        <v>39</v>
      </c>
      <c r="P246" s="151">
        <f t="shared" ref="P246:P255" si="66">O246*H246</f>
        <v>0</v>
      </c>
      <c r="Q246" s="151">
        <v>0</v>
      </c>
      <c r="R246" s="151">
        <f t="shared" ref="R246:R255" si="67">Q246*H246</f>
        <v>0</v>
      </c>
      <c r="S246" s="151">
        <v>0</v>
      </c>
      <c r="T246" s="152">
        <f t="shared" ref="T246:T255" si="68">S246*H246</f>
        <v>0</v>
      </c>
      <c r="AR246" s="153" t="s">
        <v>234</v>
      </c>
      <c r="AT246" s="153" t="s">
        <v>168</v>
      </c>
      <c r="AU246" s="153" t="s">
        <v>84</v>
      </c>
      <c r="AY246" s="13" t="s">
        <v>166</v>
      </c>
      <c r="BE246" s="154">
        <f t="shared" ref="BE246:BE255" si="69">IF(N246="základní",J246,0)</f>
        <v>0</v>
      </c>
      <c r="BF246" s="154">
        <f t="shared" ref="BF246:BF255" si="70">IF(N246="snížená",J246,0)</f>
        <v>0</v>
      </c>
      <c r="BG246" s="154">
        <f t="shared" ref="BG246:BG255" si="71">IF(N246="zákl. přenesená",J246,0)</f>
        <v>0</v>
      </c>
      <c r="BH246" s="154">
        <f t="shared" ref="BH246:BH255" si="72">IF(N246="sníž. přenesená",J246,0)</f>
        <v>0</v>
      </c>
      <c r="BI246" s="154">
        <f t="shared" ref="BI246:BI255" si="73">IF(N246="nulová",J246,0)</f>
        <v>0</v>
      </c>
      <c r="BJ246" s="13" t="s">
        <v>82</v>
      </c>
      <c r="BK246" s="154">
        <f t="shared" ref="BK246:BK255" si="74">ROUND(I246*H246,2)</f>
        <v>0</v>
      </c>
      <c r="BL246" s="13" t="s">
        <v>234</v>
      </c>
      <c r="BM246" s="153" t="s">
        <v>1367</v>
      </c>
    </row>
    <row r="247" spans="2:65" s="1" customFormat="1" ht="16.5" customHeight="1">
      <c r="B247" s="112"/>
      <c r="C247" s="142" t="s">
        <v>517</v>
      </c>
      <c r="D247" s="142" t="s">
        <v>168</v>
      </c>
      <c r="E247" s="143" t="s">
        <v>629</v>
      </c>
      <c r="F247" s="144" t="s">
        <v>630</v>
      </c>
      <c r="G247" s="145" t="s">
        <v>196</v>
      </c>
      <c r="H247" s="146">
        <v>60</v>
      </c>
      <c r="I247" s="147"/>
      <c r="J247" s="148">
        <f t="shared" si="65"/>
        <v>0</v>
      </c>
      <c r="K247" s="149"/>
      <c r="L247" s="28"/>
      <c r="M247" s="150" t="s">
        <v>1</v>
      </c>
      <c r="N247" s="111" t="s">
        <v>39</v>
      </c>
      <c r="P247" s="151">
        <f t="shared" si="66"/>
        <v>0</v>
      </c>
      <c r="Q247" s="151">
        <v>0</v>
      </c>
      <c r="R247" s="151">
        <f t="shared" si="67"/>
        <v>0</v>
      </c>
      <c r="S247" s="151">
        <v>0</v>
      </c>
      <c r="T247" s="152">
        <f t="shared" si="68"/>
        <v>0</v>
      </c>
      <c r="AR247" s="153" t="s">
        <v>234</v>
      </c>
      <c r="AT247" s="153" t="s">
        <v>168</v>
      </c>
      <c r="AU247" s="153" t="s">
        <v>84</v>
      </c>
      <c r="AY247" s="13" t="s">
        <v>166</v>
      </c>
      <c r="BE247" s="154">
        <f t="shared" si="69"/>
        <v>0</v>
      </c>
      <c r="BF247" s="154">
        <f t="shared" si="70"/>
        <v>0</v>
      </c>
      <c r="BG247" s="154">
        <f t="shared" si="71"/>
        <v>0</v>
      </c>
      <c r="BH247" s="154">
        <f t="shared" si="72"/>
        <v>0</v>
      </c>
      <c r="BI247" s="154">
        <f t="shared" si="73"/>
        <v>0</v>
      </c>
      <c r="BJ247" s="13" t="s">
        <v>82</v>
      </c>
      <c r="BK247" s="154">
        <f t="shared" si="74"/>
        <v>0</v>
      </c>
      <c r="BL247" s="13" t="s">
        <v>234</v>
      </c>
      <c r="BM247" s="153" t="s">
        <v>1368</v>
      </c>
    </row>
    <row r="248" spans="2:65" s="1" customFormat="1" ht="24.2" customHeight="1">
      <c r="B248" s="112"/>
      <c r="C248" s="142" t="s">
        <v>521</v>
      </c>
      <c r="D248" s="142" t="s">
        <v>168</v>
      </c>
      <c r="E248" s="143" t="s">
        <v>633</v>
      </c>
      <c r="F248" s="144" t="s">
        <v>634</v>
      </c>
      <c r="G248" s="145" t="s">
        <v>196</v>
      </c>
      <c r="H248" s="146">
        <v>60</v>
      </c>
      <c r="I248" s="147"/>
      <c r="J248" s="148">
        <f t="shared" si="65"/>
        <v>0</v>
      </c>
      <c r="K248" s="149"/>
      <c r="L248" s="28"/>
      <c r="M248" s="150" t="s">
        <v>1</v>
      </c>
      <c r="N248" s="111" t="s">
        <v>39</v>
      </c>
      <c r="P248" s="151">
        <f t="shared" si="66"/>
        <v>0</v>
      </c>
      <c r="Q248" s="151">
        <v>2.0000000000000001E-4</v>
      </c>
      <c r="R248" s="151">
        <f t="shared" si="67"/>
        <v>1.2E-2</v>
      </c>
      <c r="S248" s="151">
        <v>0</v>
      </c>
      <c r="T248" s="152">
        <f t="shared" si="68"/>
        <v>0</v>
      </c>
      <c r="AR248" s="153" t="s">
        <v>234</v>
      </c>
      <c r="AT248" s="153" t="s">
        <v>168</v>
      </c>
      <c r="AU248" s="153" t="s">
        <v>84</v>
      </c>
      <c r="AY248" s="13" t="s">
        <v>166</v>
      </c>
      <c r="BE248" s="154">
        <f t="shared" si="69"/>
        <v>0</v>
      </c>
      <c r="BF248" s="154">
        <f t="shared" si="70"/>
        <v>0</v>
      </c>
      <c r="BG248" s="154">
        <f t="shared" si="71"/>
        <v>0</v>
      </c>
      <c r="BH248" s="154">
        <f t="shared" si="72"/>
        <v>0</v>
      </c>
      <c r="BI248" s="154">
        <f t="shared" si="73"/>
        <v>0</v>
      </c>
      <c r="BJ248" s="13" t="s">
        <v>82</v>
      </c>
      <c r="BK248" s="154">
        <f t="shared" si="74"/>
        <v>0</v>
      </c>
      <c r="BL248" s="13" t="s">
        <v>234</v>
      </c>
      <c r="BM248" s="153" t="s">
        <v>1369</v>
      </c>
    </row>
    <row r="249" spans="2:65" s="1" customFormat="1" ht="33" customHeight="1">
      <c r="B249" s="112"/>
      <c r="C249" s="142" t="s">
        <v>525</v>
      </c>
      <c r="D249" s="142" t="s">
        <v>168</v>
      </c>
      <c r="E249" s="143" t="s">
        <v>637</v>
      </c>
      <c r="F249" s="144" t="s">
        <v>638</v>
      </c>
      <c r="G249" s="145" t="s">
        <v>196</v>
      </c>
      <c r="H249" s="146">
        <v>60</v>
      </c>
      <c r="I249" s="147"/>
      <c r="J249" s="148">
        <f t="shared" si="65"/>
        <v>0</v>
      </c>
      <c r="K249" s="149"/>
      <c r="L249" s="28"/>
      <c r="M249" s="150" t="s">
        <v>1</v>
      </c>
      <c r="N249" s="111" t="s">
        <v>39</v>
      </c>
      <c r="P249" s="151">
        <f t="shared" si="66"/>
        <v>0</v>
      </c>
      <c r="Q249" s="151">
        <v>7.5799999999999999E-3</v>
      </c>
      <c r="R249" s="151">
        <f t="shared" si="67"/>
        <v>0.45479999999999998</v>
      </c>
      <c r="S249" s="151">
        <v>0</v>
      </c>
      <c r="T249" s="152">
        <f t="shared" si="68"/>
        <v>0</v>
      </c>
      <c r="AR249" s="153" t="s">
        <v>234</v>
      </c>
      <c r="AT249" s="153" t="s">
        <v>168</v>
      </c>
      <c r="AU249" s="153" t="s">
        <v>84</v>
      </c>
      <c r="AY249" s="13" t="s">
        <v>166</v>
      </c>
      <c r="BE249" s="154">
        <f t="shared" si="69"/>
        <v>0</v>
      </c>
      <c r="BF249" s="154">
        <f t="shared" si="70"/>
        <v>0</v>
      </c>
      <c r="BG249" s="154">
        <f t="shared" si="71"/>
        <v>0</v>
      </c>
      <c r="BH249" s="154">
        <f t="shared" si="72"/>
        <v>0</v>
      </c>
      <c r="BI249" s="154">
        <f t="shared" si="73"/>
        <v>0</v>
      </c>
      <c r="BJ249" s="13" t="s">
        <v>82</v>
      </c>
      <c r="BK249" s="154">
        <f t="shared" si="74"/>
        <v>0</v>
      </c>
      <c r="BL249" s="13" t="s">
        <v>234</v>
      </c>
      <c r="BM249" s="153" t="s">
        <v>1370</v>
      </c>
    </row>
    <row r="250" spans="2:65" s="1" customFormat="1" ht="24.2" customHeight="1">
      <c r="B250" s="112"/>
      <c r="C250" s="142" t="s">
        <v>529</v>
      </c>
      <c r="D250" s="142" t="s">
        <v>168</v>
      </c>
      <c r="E250" s="143" t="s">
        <v>641</v>
      </c>
      <c r="F250" s="144" t="s">
        <v>642</v>
      </c>
      <c r="G250" s="145" t="s">
        <v>196</v>
      </c>
      <c r="H250" s="146">
        <v>77</v>
      </c>
      <c r="I250" s="147"/>
      <c r="J250" s="148">
        <f t="shared" si="65"/>
        <v>0</v>
      </c>
      <c r="K250" s="149"/>
      <c r="L250" s="28"/>
      <c r="M250" s="150" t="s">
        <v>1</v>
      </c>
      <c r="N250" s="111" t="s">
        <v>39</v>
      </c>
      <c r="P250" s="151">
        <f t="shared" si="66"/>
        <v>0</v>
      </c>
      <c r="Q250" s="151">
        <v>0</v>
      </c>
      <c r="R250" s="151">
        <f t="shared" si="67"/>
        <v>0</v>
      </c>
      <c r="S250" s="151">
        <v>3.0000000000000001E-3</v>
      </c>
      <c r="T250" s="152">
        <f t="shared" si="68"/>
        <v>0.23100000000000001</v>
      </c>
      <c r="AR250" s="153" t="s">
        <v>234</v>
      </c>
      <c r="AT250" s="153" t="s">
        <v>168</v>
      </c>
      <c r="AU250" s="153" t="s">
        <v>84</v>
      </c>
      <c r="AY250" s="13" t="s">
        <v>166</v>
      </c>
      <c r="BE250" s="154">
        <f t="shared" si="69"/>
        <v>0</v>
      </c>
      <c r="BF250" s="154">
        <f t="shared" si="70"/>
        <v>0</v>
      </c>
      <c r="BG250" s="154">
        <f t="shared" si="71"/>
        <v>0</v>
      </c>
      <c r="BH250" s="154">
        <f t="shared" si="72"/>
        <v>0</v>
      </c>
      <c r="BI250" s="154">
        <f t="shared" si="73"/>
        <v>0</v>
      </c>
      <c r="BJ250" s="13" t="s">
        <v>82</v>
      </c>
      <c r="BK250" s="154">
        <f t="shared" si="74"/>
        <v>0</v>
      </c>
      <c r="BL250" s="13" t="s">
        <v>234</v>
      </c>
      <c r="BM250" s="153" t="s">
        <v>1371</v>
      </c>
    </row>
    <row r="251" spans="2:65" s="1" customFormat="1" ht="21.75" customHeight="1">
      <c r="B251" s="112"/>
      <c r="C251" s="142" t="s">
        <v>533</v>
      </c>
      <c r="D251" s="142" t="s">
        <v>168</v>
      </c>
      <c r="E251" s="143" t="s">
        <v>645</v>
      </c>
      <c r="F251" s="144" t="s">
        <v>646</v>
      </c>
      <c r="G251" s="145" t="s">
        <v>196</v>
      </c>
      <c r="H251" s="146">
        <v>59.8</v>
      </c>
      <c r="I251" s="147"/>
      <c r="J251" s="148">
        <f t="shared" si="65"/>
        <v>0</v>
      </c>
      <c r="K251" s="149"/>
      <c r="L251" s="28"/>
      <c r="M251" s="150" t="s">
        <v>1</v>
      </c>
      <c r="N251" s="111" t="s">
        <v>39</v>
      </c>
      <c r="P251" s="151">
        <f t="shared" si="66"/>
        <v>0</v>
      </c>
      <c r="Q251" s="151">
        <v>2.9999999999999997E-4</v>
      </c>
      <c r="R251" s="151">
        <f t="shared" si="67"/>
        <v>1.7939999999999998E-2</v>
      </c>
      <c r="S251" s="151">
        <v>0</v>
      </c>
      <c r="T251" s="152">
        <f t="shared" si="68"/>
        <v>0</v>
      </c>
      <c r="AR251" s="153" t="s">
        <v>234</v>
      </c>
      <c r="AT251" s="153" t="s">
        <v>168</v>
      </c>
      <c r="AU251" s="153" t="s">
        <v>84</v>
      </c>
      <c r="AY251" s="13" t="s">
        <v>166</v>
      </c>
      <c r="BE251" s="154">
        <f t="shared" si="69"/>
        <v>0</v>
      </c>
      <c r="BF251" s="154">
        <f t="shared" si="70"/>
        <v>0</v>
      </c>
      <c r="BG251" s="154">
        <f t="shared" si="71"/>
        <v>0</v>
      </c>
      <c r="BH251" s="154">
        <f t="shared" si="72"/>
        <v>0</v>
      </c>
      <c r="BI251" s="154">
        <f t="shared" si="73"/>
        <v>0</v>
      </c>
      <c r="BJ251" s="13" t="s">
        <v>82</v>
      </c>
      <c r="BK251" s="154">
        <f t="shared" si="74"/>
        <v>0</v>
      </c>
      <c r="BL251" s="13" t="s">
        <v>234</v>
      </c>
      <c r="BM251" s="153" t="s">
        <v>1372</v>
      </c>
    </row>
    <row r="252" spans="2:65" s="1" customFormat="1" ht="44.25" customHeight="1">
      <c r="B252" s="112"/>
      <c r="C252" s="155" t="s">
        <v>537</v>
      </c>
      <c r="D252" s="155" t="s">
        <v>174</v>
      </c>
      <c r="E252" s="156" t="s">
        <v>649</v>
      </c>
      <c r="F252" s="157" t="s">
        <v>650</v>
      </c>
      <c r="G252" s="158" t="s">
        <v>196</v>
      </c>
      <c r="H252" s="159">
        <v>59.8</v>
      </c>
      <c r="I252" s="160"/>
      <c r="J252" s="161">
        <f t="shared" si="65"/>
        <v>0</v>
      </c>
      <c r="K252" s="162"/>
      <c r="L252" s="163"/>
      <c r="M252" s="164" t="s">
        <v>1</v>
      </c>
      <c r="N252" s="165" t="s">
        <v>39</v>
      </c>
      <c r="P252" s="151">
        <f t="shared" si="66"/>
        <v>0</v>
      </c>
      <c r="Q252" s="151">
        <v>5.1000000000000004E-3</v>
      </c>
      <c r="R252" s="151">
        <f t="shared" si="67"/>
        <v>0.30498000000000003</v>
      </c>
      <c r="S252" s="151">
        <v>0</v>
      </c>
      <c r="T252" s="152">
        <f t="shared" si="68"/>
        <v>0</v>
      </c>
      <c r="AR252" s="153" t="s">
        <v>301</v>
      </c>
      <c r="AT252" s="153" t="s">
        <v>174</v>
      </c>
      <c r="AU252" s="153" t="s">
        <v>84</v>
      </c>
      <c r="AY252" s="13" t="s">
        <v>166</v>
      </c>
      <c r="BE252" s="154">
        <f t="shared" si="69"/>
        <v>0</v>
      </c>
      <c r="BF252" s="154">
        <f t="shared" si="70"/>
        <v>0</v>
      </c>
      <c r="BG252" s="154">
        <f t="shared" si="71"/>
        <v>0</v>
      </c>
      <c r="BH252" s="154">
        <f t="shared" si="72"/>
        <v>0</v>
      </c>
      <c r="BI252" s="154">
        <f t="shared" si="73"/>
        <v>0</v>
      </c>
      <c r="BJ252" s="13" t="s">
        <v>82</v>
      </c>
      <c r="BK252" s="154">
        <f t="shared" si="74"/>
        <v>0</v>
      </c>
      <c r="BL252" s="13" t="s">
        <v>234</v>
      </c>
      <c r="BM252" s="153" t="s">
        <v>1373</v>
      </c>
    </row>
    <row r="253" spans="2:65" s="1" customFormat="1" ht="21.75" customHeight="1">
      <c r="B253" s="112"/>
      <c r="C253" s="142" t="s">
        <v>541</v>
      </c>
      <c r="D253" s="142" t="s">
        <v>168</v>
      </c>
      <c r="E253" s="143" t="s">
        <v>661</v>
      </c>
      <c r="F253" s="144" t="s">
        <v>662</v>
      </c>
      <c r="G253" s="145" t="s">
        <v>295</v>
      </c>
      <c r="H253" s="146">
        <v>113</v>
      </c>
      <c r="I253" s="147"/>
      <c r="J253" s="148">
        <f t="shared" si="65"/>
        <v>0</v>
      </c>
      <c r="K253" s="149"/>
      <c r="L253" s="28"/>
      <c r="M253" s="150" t="s">
        <v>1</v>
      </c>
      <c r="N253" s="111" t="s">
        <v>39</v>
      </c>
      <c r="P253" s="151">
        <f t="shared" si="66"/>
        <v>0</v>
      </c>
      <c r="Q253" s="151">
        <v>0</v>
      </c>
      <c r="R253" s="151">
        <f t="shared" si="67"/>
        <v>0</v>
      </c>
      <c r="S253" s="151">
        <v>2.9999999999999997E-4</v>
      </c>
      <c r="T253" s="152">
        <f t="shared" si="68"/>
        <v>3.39E-2</v>
      </c>
      <c r="AR253" s="153" t="s">
        <v>234</v>
      </c>
      <c r="AT253" s="153" t="s">
        <v>168</v>
      </c>
      <c r="AU253" s="153" t="s">
        <v>84</v>
      </c>
      <c r="AY253" s="13" t="s">
        <v>166</v>
      </c>
      <c r="BE253" s="154">
        <f t="shared" si="69"/>
        <v>0</v>
      </c>
      <c r="BF253" s="154">
        <f t="shared" si="70"/>
        <v>0</v>
      </c>
      <c r="BG253" s="154">
        <f t="shared" si="71"/>
        <v>0</v>
      </c>
      <c r="BH253" s="154">
        <f t="shared" si="72"/>
        <v>0</v>
      </c>
      <c r="BI253" s="154">
        <f t="shared" si="73"/>
        <v>0</v>
      </c>
      <c r="BJ253" s="13" t="s">
        <v>82</v>
      </c>
      <c r="BK253" s="154">
        <f t="shared" si="74"/>
        <v>0</v>
      </c>
      <c r="BL253" s="13" t="s">
        <v>234</v>
      </c>
      <c r="BM253" s="153" t="s">
        <v>1374</v>
      </c>
    </row>
    <row r="254" spans="2:65" s="1" customFormat="1" ht="24.2" customHeight="1">
      <c r="B254" s="112"/>
      <c r="C254" s="142" t="s">
        <v>545</v>
      </c>
      <c r="D254" s="142" t="s">
        <v>168</v>
      </c>
      <c r="E254" s="143" t="s">
        <v>665</v>
      </c>
      <c r="F254" s="144" t="s">
        <v>666</v>
      </c>
      <c r="G254" s="145" t="s">
        <v>295</v>
      </c>
      <c r="H254" s="146">
        <v>55</v>
      </c>
      <c r="I254" s="147"/>
      <c r="J254" s="148">
        <f t="shared" si="65"/>
        <v>0</v>
      </c>
      <c r="K254" s="149"/>
      <c r="L254" s="28"/>
      <c r="M254" s="150" t="s">
        <v>1</v>
      </c>
      <c r="N254" s="111" t="s">
        <v>39</v>
      </c>
      <c r="P254" s="151">
        <f t="shared" si="66"/>
        <v>0</v>
      </c>
      <c r="Q254" s="151">
        <v>1.0000000000000001E-5</v>
      </c>
      <c r="R254" s="151">
        <f t="shared" si="67"/>
        <v>5.5000000000000003E-4</v>
      </c>
      <c r="S254" s="151">
        <v>0</v>
      </c>
      <c r="T254" s="152">
        <f t="shared" si="68"/>
        <v>0</v>
      </c>
      <c r="AR254" s="153" t="s">
        <v>234</v>
      </c>
      <c r="AT254" s="153" t="s">
        <v>168</v>
      </c>
      <c r="AU254" s="153" t="s">
        <v>84</v>
      </c>
      <c r="AY254" s="13" t="s">
        <v>166</v>
      </c>
      <c r="BE254" s="154">
        <f t="shared" si="69"/>
        <v>0</v>
      </c>
      <c r="BF254" s="154">
        <f t="shared" si="70"/>
        <v>0</v>
      </c>
      <c r="BG254" s="154">
        <f t="shared" si="71"/>
        <v>0</v>
      </c>
      <c r="BH254" s="154">
        <f t="shared" si="72"/>
        <v>0</v>
      </c>
      <c r="BI254" s="154">
        <f t="shared" si="73"/>
        <v>0</v>
      </c>
      <c r="BJ254" s="13" t="s">
        <v>82</v>
      </c>
      <c r="BK254" s="154">
        <f t="shared" si="74"/>
        <v>0</v>
      </c>
      <c r="BL254" s="13" t="s">
        <v>234</v>
      </c>
      <c r="BM254" s="153" t="s">
        <v>1375</v>
      </c>
    </row>
    <row r="255" spans="2:65" s="1" customFormat="1" ht="24.2" customHeight="1">
      <c r="B255" s="112"/>
      <c r="C255" s="142" t="s">
        <v>549</v>
      </c>
      <c r="D255" s="142" t="s">
        <v>168</v>
      </c>
      <c r="E255" s="143" t="s">
        <v>669</v>
      </c>
      <c r="F255" s="144" t="s">
        <v>670</v>
      </c>
      <c r="G255" s="145" t="s">
        <v>564</v>
      </c>
      <c r="H255" s="166"/>
      <c r="I255" s="147"/>
      <c r="J255" s="148">
        <f t="shared" si="65"/>
        <v>0</v>
      </c>
      <c r="K255" s="149"/>
      <c r="L255" s="28"/>
      <c r="M255" s="150" t="s">
        <v>1</v>
      </c>
      <c r="N255" s="111" t="s">
        <v>39</v>
      </c>
      <c r="P255" s="151">
        <f t="shared" si="66"/>
        <v>0</v>
      </c>
      <c r="Q255" s="151">
        <v>0</v>
      </c>
      <c r="R255" s="151">
        <f t="shared" si="67"/>
        <v>0</v>
      </c>
      <c r="S255" s="151">
        <v>0</v>
      </c>
      <c r="T255" s="152">
        <f t="shared" si="68"/>
        <v>0</v>
      </c>
      <c r="AR255" s="153" t="s">
        <v>234</v>
      </c>
      <c r="AT255" s="153" t="s">
        <v>168</v>
      </c>
      <c r="AU255" s="153" t="s">
        <v>84</v>
      </c>
      <c r="AY255" s="13" t="s">
        <v>166</v>
      </c>
      <c r="BE255" s="154">
        <f t="shared" si="69"/>
        <v>0</v>
      </c>
      <c r="BF255" s="154">
        <f t="shared" si="70"/>
        <v>0</v>
      </c>
      <c r="BG255" s="154">
        <f t="shared" si="71"/>
        <v>0</v>
      </c>
      <c r="BH255" s="154">
        <f t="shared" si="72"/>
        <v>0</v>
      </c>
      <c r="BI255" s="154">
        <f t="shared" si="73"/>
        <v>0</v>
      </c>
      <c r="BJ255" s="13" t="s">
        <v>82</v>
      </c>
      <c r="BK255" s="154">
        <f t="shared" si="74"/>
        <v>0</v>
      </c>
      <c r="BL255" s="13" t="s">
        <v>234</v>
      </c>
      <c r="BM255" s="153" t="s">
        <v>1376</v>
      </c>
    </row>
    <row r="256" spans="2:65" s="11" customFormat="1" ht="22.9" customHeight="1">
      <c r="B256" s="130"/>
      <c r="D256" s="131" t="s">
        <v>73</v>
      </c>
      <c r="E256" s="140" t="s">
        <v>672</v>
      </c>
      <c r="F256" s="140" t="s">
        <v>673</v>
      </c>
      <c r="I256" s="133"/>
      <c r="J256" s="141">
        <f>BK256</f>
        <v>0</v>
      </c>
      <c r="L256" s="130"/>
      <c r="M256" s="135"/>
      <c r="P256" s="136">
        <f>SUM(P257:P265)</f>
        <v>0</v>
      </c>
      <c r="R256" s="136">
        <f>SUM(R257:R265)</f>
        <v>0.74529000000000001</v>
      </c>
      <c r="T256" s="137">
        <f>SUM(T257:T265)</f>
        <v>3.5860000000000003</v>
      </c>
      <c r="AR256" s="131" t="s">
        <v>84</v>
      </c>
      <c r="AT256" s="138" t="s">
        <v>73</v>
      </c>
      <c r="AU256" s="138" t="s">
        <v>82</v>
      </c>
      <c r="AY256" s="131" t="s">
        <v>166</v>
      </c>
      <c r="BK256" s="139">
        <f>SUM(BK257:BK265)</f>
        <v>0</v>
      </c>
    </row>
    <row r="257" spans="2:65" s="1" customFormat="1" ht="21.75" customHeight="1">
      <c r="B257" s="112"/>
      <c r="C257" s="142" t="s">
        <v>553</v>
      </c>
      <c r="D257" s="142" t="s">
        <v>168</v>
      </c>
      <c r="E257" s="143" t="s">
        <v>679</v>
      </c>
      <c r="F257" s="144" t="s">
        <v>680</v>
      </c>
      <c r="G257" s="145" t="s">
        <v>295</v>
      </c>
      <c r="H257" s="146">
        <v>15</v>
      </c>
      <c r="I257" s="147"/>
      <c r="J257" s="148">
        <f t="shared" ref="J257:J265" si="75">ROUND(I257*H257,2)</f>
        <v>0</v>
      </c>
      <c r="K257" s="149"/>
      <c r="L257" s="28"/>
      <c r="M257" s="150" t="s">
        <v>1</v>
      </c>
      <c r="N257" s="111" t="s">
        <v>39</v>
      </c>
      <c r="P257" s="151">
        <f t="shared" ref="P257:P265" si="76">O257*H257</f>
        <v>0</v>
      </c>
      <c r="Q257" s="151">
        <v>2.0000000000000001E-4</v>
      </c>
      <c r="R257" s="151">
        <f t="shared" ref="R257:R265" si="77">Q257*H257</f>
        <v>3.0000000000000001E-3</v>
      </c>
      <c r="S257" s="151">
        <v>0</v>
      </c>
      <c r="T257" s="152">
        <f t="shared" ref="T257:T265" si="78">S257*H257</f>
        <v>0</v>
      </c>
      <c r="AR257" s="153" t="s">
        <v>234</v>
      </c>
      <c r="AT257" s="153" t="s">
        <v>168</v>
      </c>
      <c r="AU257" s="153" t="s">
        <v>84</v>
      </c>
      <c r="AY257" s="13" t="s">
        <v>166</v>
      </c>
      <c r="BE257" s="154">
        <f t="shared" ref="BE257:BE265" si="79">IF(N257="základní",J257,0)</f>
        <v>0</v>
      </c>
      <c r="BF257" s="154">
        <f t="shared" ref="BF257:BF265" si="80">IF(N257="snížená",J257,0)</f>
        <v>0</v>
      </c>
      <c r="BG257" s="154">
        <f t="shared" ref="BG257:BG265" si="81">IF(N257="zákl. přenesená",J257,0)</f>
        <v>0</v>
      </c>
      <c r="BH257" s="154">
        <f t="shared" ref="BH257:BH265" si="82">IF(N257="sníž. přenesená",J257,0)</f>
        <v>0</v>
      </c>
      <c r="BI257" s="154">
        <f t="shared" ref="BI257:BI265" si="83">IF(N257="nulová",J257,0)</f>
        <v>0</v>
      </c>
      <c r="BJ257" s="13" t="s">
        <v>82</v>
      </c>
      <c r="BK257" s="154">
        <f t="shared" ref="BK257:BK265" si="84">ROUND(I257*H257,2)</f>
        <v>0</v>
      </c>
      <c r="BL257" s="13" t="s">
        <v>234</v>
      </c>
      <c r="BM257" s="153" t="s">
        <v>1377</v>
      </c>
    </row>
    <row r="258" spans="2:65" s="1" customFormat="1" ht="24.2" customHeight="1">
      <c r="B258" s="112"/>
      <c r="C258" s="155" t="s">
        <v>557</v>
      </c>
      <c r="D258" s="155" t="s">
        <v>174</v>
      </c>
      <c r="E258" s="156" t="s">
        <v>683</v>
      </c>
      <c r="F258" s="157" t="s">
        <v>684</v>
      </c>
      <c r="G258" s="158" t="s">
        <v>295</v>
      </c>
      <c r="H258" s="159">
        <v>15</v>
      </c>
      <c r="I258" s="160"/>
      <c r="J258" s="161">
        <f t="shared" si="75"/>
        <v>0</v>
      </c>
      <c r="K258" s="162"/>
      <c r="L258" s="163"/>
      <c r="M258" s="164" t="s">
        <v>1</v>
      </c>
      <c r="N258" s="165" t="s">
        <v>39</v>
      </c>
      <c r="P258" s="151">
        <f t="shared" si="76"/>
        <v>0</v>
      </c>
      <c r="Q258" s="151">
        <v>8.0000000000000007E-5</v>
      </c>
      <c r="R258" s="151">
        <f t="shared" si="77"/>
        <v>1.2000000000000001E-3</v>
      </c>
      <c r="S258" s="151">
        <v>0</v>
      </c>
      <c r="T258" s="152">
        <f t="shared" si="78"/>
        <v>0</v>
      </c>
      <c r="AR258" s="153" t="s">
        <v>301</v>
      </c>
      <c r="AT258" s="153" t="s">
        <v>174</v>
      </c>
      <c r="AU258" s="153" t="s">
        <v>84</v>
      </c>
      <c r="AY258" s="13" t="s">
        <v>166</v>
      </c>
      <c r="BE258" s="154">
        <f t="shared" si="79"/>
        <v>0</v>
      </c>
      <c r="BF258" s="154">
        <f t="shared" si="80"/>
        <v>0</v>
      </c>
      <c r="BG258" s="154">
        <f t="shared" si="81"/>
        <v>0</v>
      </c>
      <c r="BH258" s="154">
        <f t="shared" si="82"/>
        <v>0</v>
      </c>
      <c r="BI258" s="154">
        <f t="shared" si="83"/>
        <v>0</v>
      </c>
      <c r="BJ258" s="13" t="s">
        <v>82</v>
      </c>
      <c r="BK258" s="154">
        <f t="shared" si="84"/>
        <v>0</v>
      </c>
      <c r="BL258" s="13" t="s">
        <v>234</v>
      </c>
      <c r="BM258" s="153" t="s">
        <v>1378</v>
      </c>
    </row>
    <row r="259" spans="2:65" s="1" customFormat="1" ht="24.2" customHeight="1">
      <c r="B259" s="112"/>
      <c r="C259" s="142" t="s">
        <v>561</v>
      </c>
      <c r="D259" s="142" t="s">
        <v>168</v>
      </c>
      <c r="E259" s="143" t="s">
        <v>687</v>
      </c>
      <c r="F259" s="144" t="s">
        <v>688</v>
      </c>
      <c r="G259" s="145" t="s">
        <v>196</v>
      </c>
      <c r="H259" s="146">
        <v>44</v>
      </c>
      <c r="I259" s="147"/>
      <c r="J259" s="148">
        <f t="shared" si="75"/>
        <v>0</v>
      </c>
      <c r="K259" s="149"/>
      <c r="L259" s="28"/>
      <c r="M259" s="150" t="s">
        <v>1</v>
      </c>
      <c r="N259" s="111" t="s">
        <v>39</v>
      </c>
      <c r="P259" s="151">
        <f t="shared" si="76"/>
        <v>0</v>
      </c>
      <c r="Q259" s="151">
        <v>0</v>
      </c>
      <c r="R259" s="151">
        <f t="shared" si="77"/>
        <v>0</v>
      </c>
      <c r="S259" s="151">
        <v>8.1500000000000003E-2</v>
      </c>
      <c r="T259" s="152">
        <f t="shared" si="78"/>
        <v>3.5860000000000003</v>
      </c>
      <c r="AR259" s="153" t="s">
        <v>234</v>
      </c>
      <c r="AT259" s="153" t="s">
        <v>168</v>
      </c>
      <c r="AU259" s="153" t="s">
        <v>84</v>
      </c>
      <c r="AY259" s="13" t="s">
        <v>166</v>
      </c>
      <c r="BE259" s="154">
        <f t="shared" si="79"/>
        <v>0</v>
      </c>
      <c r="BF259" s="154">
        <f t="shared" si="80"/>
        <v>0</v>
      </c>
      <c r="BG259" s="154">
        <f t="shared" si="81"/>
        <v>0</v>
      </c>
      <c r="BH259" s="154">
        <f t="shared" si="82"/>
        <v>0</v>
      </c>
      <c r="BI259" s="154">
        <f t="shared" si="83"/>
        <v>0</v>
      </c>
      <c r="BJ259" s="13" t="s">
        <v>82</v>
      </c>
      <c r="BK259" s="154">
        <f t="shared" si="84"/>
        <v>0</v>
      </c>
      <c r="BL259" s="13" t="s">
        <v>234</v>
      </c>
      <c r="BM259" s="153" t="s">
        <v>1379</v>
      </c>
    </row>
    <row r="260" spans="2:65" s="1" customFormat="1" ht="33" customHeight="1">
      <c r="B260" s="112"/>
      <c r="C260" s="142" t="s">
        <v>568</v>
      </c>
      <c r="D260" s="142" t="s">
        <v>168</v>
      </c>
      <c r="E260" s="143" t="s">
        <v>691</v>
      </c>
      <c r="F260" s="144" t="s">
        <v>692</v>
      </c>
      <c r="G260" s="145" t="s">
        <v>196</v>
      </c>
      <c r="H260" s="146">
        <v>31</v>
      </c>
      <c r="I260" s="147"/>
      <c r="J260" s="148">
        <f t="shared" si="75"/>
        <v>0</v>
      </c>
      <c r="K260" s="149"/>
      <c r="L260" s="28"/>
      <c r="M260" s="150" t="s">
        <v>1</v>
      </c>
      <c r="N260" s="111" t="s">
        <v>39</v>
      </c>
      <c r="P260" s="151">
        <f t="shared" si="76"/>
        <v>0</v>
      </c>
      <c r="Q260" s="151">
        <v>9.0900000000000009E-3</v>
      </c>
      <c r="R260" s="151">
        <f t="shared" si="77"/>
        <v>0.28179000000000004</v>
      </c>
      <c r="S260" s="151">
        <v>0</v>
      </c>
      <c r="T260" s="152">
        <f t="shared" si="78"/>
        <v>0</v>
      </c>
      <c r="AR260" s="153" t="s">
        <v>234</v>
      </c>
      <c r="AT260" s="153" t="s">
        <v>168</v>
      </c>
      <c r="AU260" s="153" t="s">
        <v>84</v>
      </c>
      <c r="AY260" s="13" t="s">
        <v>166</v>
      </c>
      <c r="BE260" s="154">
        <f t="shared" si="79"/>
        <v>0</v>
      </c>
      <c r="BF260" s="154">
        <f t="shared" si="80"/>
        <v>0</v>
      </c>
      <c r="BG260" s="154">
        <f t="shared" si="81"/>
        <v>0</v>
      </c>
      <c r="BH260" s="154">
        <f t="shared" si="82"/>
        <v>0</v>
      </c>
      <c r="BI260" s="154">
        <f t="shared" si="83"/>
        <v>0</v>
      </c>
      <c r="BJ260" s="13" t="s">
        <v>82</v>
      </c>
      <c r="BK260" s="154">
        <f t="shared" si="84"/>
        <v>0</v>
      </c>
      <c r="BL260" s="13" t="s">
        <v>234</v>
      </c>
      <c r="BM260" s="153" t="s">
        <v>1380</v>
      </c>
    </row>
    <row r="261" spans="2:65" s="1" customFormat="1" ht="24.2" customHeight="1">
      <c r="B261" s="112"/>
      <c r="C261" s="155" t="s">
        <v>574</v>
      </c>
      <c r="D261" s="155" t="s">
        <v>174</v>
      </c>
      <c r="E261" s="156" t="s">
        <v>695</v>
      </c>
      <c r="F261" s="157" t="s">
        <v>696</v>
      </c>
      <c r="G261" s="158" t="s">
        <v>196</v>
      </c>
      <c r="H261" s="159">
        <v>31</v>
      </c>
      <c r="I261" s="160"/>
      <c r="J261" s="161">
        <f t="shared" si="75"/>
        <v>0</v>
      </c>
      <c r="K261" s="162"/>
      <c r="L261" s="163"/>
      <c r="M261" s="164" t="s">
        <v>1</v>
      </c>
      <c r="N261" s="165" t="s">
        <v>39</v>
      </c>
      <c r="P261" s="151">
        <f t="shared" si="76"/>
        <v>0</v>
      </c>
      <c r="Q261" s="151">
        <v>1.465E-2</v>
      </c>
      <c r="R261" s="151">
        <f t="shared" si="77"/>
        <v>0.45415</v>
      </c>
      <c r="S261" s="151">
        <v>0</v>
      </c>
      <c r="T261" s="152">
        <f t="shared" si="78"/>
        <v>0</v>
      </c>
      <c r="AR261" s="153" t="s">
        <v>301</v>
      </c>
      <c r="AT261" s="153" t="s">
        <v>174</v>
      </c>
      <c r="AU261" s="153" t="s">
        <v>84</v>
      </c>
      <c r="AY261" s="13" t="s">
        <v>166</v>
      </c>
      <c r="BE261" s="154">
        <f t="shared" si="79"/>
        <v>0</v>
      </c>
      <c r="BF261" s="154">
        <f t="shared" si="80"/>
        <v>0</v>
      </c>
      <c r="BG261" s="154">
        <f t="shared" si="81"/>
        <v>0</v>
      </c>
      <c r="BH261" s="154">
        <f t="shared" si="82"/>
        <v>0</v>
      </c>
      <c r="BI261" s="154">
        <f t="shared" si="83"/>
        <v>0</v>
      </c>
      <c r="BJ261" s="13" t="s">
        <v>82</v>
      </c>
      <c r="BK261" s="154">
        <f t="shared" si="84"/>
        <v>0</v>
      </c>
      <c r="BL261" s="13" t="s">
        <v>234</v>
      </c>
      <c r="BM261" s="153" t="s">
        <v>1381</v>
      </c>
    </row>
    <row r="262" spans="2:65" s="1" customFormat="1" ht="24.2" customHeight="1">
      <c r="B262" s="112"/>
      <c r="C262" s="142" t="s">
        <v>578</v>
      </c>
      <c r="D262" s="142" t="s">
        <v>168</v>
      </c>
      <c r="E262" s="143" t="s">
        <v>699</v>
      </c>
      <c r="F262" s="144" t="s">
        <v>700</v>
      </c>
      <c r="G262" s="145" t="s">
        <v>295</v>
      </c>
      <c r="H262" s="146">
        <v>8</v>
      </c>
      <c r="I262" s="147"/>
      <c r="J262" s="148">
        <f t="shared" si="75"/>
        <v>0</v>
      </c>
      <c r="K262" s="149"/>
      <c r="L262" s="28"/>
      <c r="M262" s="150" t="s">
        <v>1</v>
      </c>
      <c r="N262" s="111" t="s">
        <v>39</v>
      </c>
      <c r="P262" s="151">
        <f t="shared" si="76"/>
        <v>0</v>
      </c>
      <c r="Q262" s="151">
        <v>1.8000000000000001E-4</v>
      </c>
      <c r="R262" s="151">
        <f t="shared" si="77"/>
        <v>1.4400000000000001E-3</v>
      </c>
      <c r="S262" s="151">
        <v>0</v>
      </c>
      <c r="T262" s="152">
        <f t="shared" si="78"/>
        <v>0</v>
      </c>
      <c r="AR262" s="153" t="s">
        <v>234</v>
      </c>
      <c r="AT262" s="153" t="s">
        <v>168</v>
      </c>
      <c r="AU262" s="153" t="s">
        <v>84</v>
      </c>
      <c r="AY262" s="13" t="s">
        <v>166</v>
      </c>
      <c r="BE262" s="154">
        <f t="shared" si="79"/>
        <v>0</v>
      </c>
      <c r="BF262" s="154">
        <f t="shared" si="80"/>
        <v>0</v>
      </c>
      <c r="BG262" s="154">
        <f t="shared" si="81"/>
        <v>0</v>
      </c>
      <c r="BH262" s="154">
        <f t="shared" si="82"/>
        <v>0</v>
      </c>
      <c r="BI262" s="154">
        <f t="shared" si="83"/>
        <v>0</v>
      </c>
      <c r="BJ262" s="13" t="s">
        <v>82</v>
      </c>
      <c r="BK262" s="154">
        <f t="shared" si="84"/>
        <v>0</v>
      </c>
      <c r="BL262" s="13" t="s">
        <v>234</v>
      </c>
      <c r="BM262" s="153" t="s">
        <v>1382</v>
      </c>
    </row>
    <row r="263" spans="2:65" s="1" customFormat="1" ht="16.5" customHeight="1">
      <c r="B263" s="112"/>
      <c r="C263" s="155" t="s">
        <v>582</v>
      </c>
      <c r="D263" s="155" t="s">
        <v>174</v>
      </c>
      <c r="E263" s="156" t="s">
        <v>703</v>
      </c>
      <c r="F263" s="157" t="s">
        <v>704</v>
      </c>
      <c r="G263" s="158" t="s">
        <v>295</v>
      </c>
      <c r="H263" s="159">
        <v>8</v>
      </c>
      <c r="I263" s="160"/>
      <c r="J263" s="161">
        <f t="shared" si="75"/>
        <v>0</v>
      </c>
      <c r="K263" s="162"/>
      <c r="L263" s="163"/>
      <c r="M263" s="164" t="s">
        <v>1</v>
      </c>
      <c r="N263" s="165" t="s">
        <v>39</v>
      </c>
      <c r="P263" s="151">
        <f t="shared" si="76"/>
        <v>0</v>
      </c>
      <c r="Q263" s="151">
        <v>1.2E-4</v>
      </c>
      <c r="R263" s="151">
        <f t="shared" si="77"/>
        <v>9.6000000000000002E-4</v>
      </c>
      <c r="S263" s="151">
        <v>0</v>
      </c>
      <c r="T263" s="152">
        <f t="shared" si="78"/>
        <v>0</v>
      </c>
      <c r="AR263" s="153" t="s">
        <v>301</v>
      </c>
      <c r="AT263" s="153" t="s">
        <v>174</v>
      </c>
      <c r="AU263" s="153" t="s">
        <v>84</v>
      </c>
      <c r="AY263" s="13" t="s">
        <v>166</v>
      </c>
      <c r="BE263" s="154">
        <f t="shared" si="79"/>
        <v>0</v>
      </c>
      <c r="BF263" s="154">
        <f t="shared" si="80"/>
        <v>0</v>
      </c>
      <c r="BG263" s="154">
        <f t="shared" si="81"/>
        <v>0</v>
      </c>
      <c r="BH263" s="154">
        <f t="shared" si="82"/>
        <v>0</v>
      </c>
      <c r="BI263" s="154">
        <f t="shared" si="83"/>
        <v>0</v>
      </c>
      <c r="BJ263" s="13" t="s">
        <v>82</v>
      </c>
      <c r="BK263" s="154">
        <f t="shared" si="84"/>
        <v>0</v>
      </c>
      <c r="BL263" s="13" t="s">
        <v>234</v>
      </c>
      <c r="BM263" s="153" t="s">
        <v>1383</v>
      </c>
    </row>
    <row r="264" spans="2:65" s="1" customFormat="1" ht="24.2" customHeight="1">
      <c r="B264" s="112"/>
      <c r="C264" s="142" t="s">
        <v>586</v>
      </c>
      <c r="D264" s="142" t="s">
        <v>168</v>
      </c>
      <c r="E264" s="143" t="s">
        <v>707</v>
      </c>
      <c r="F264" s="144" t="s">
        <v>708</v>
      </c>
      <c r="G264" s="145" t="s">
        <v>196</v>
      </c>
      <c r="H264" s="146">
        <v>55</v>
      </c>
      <c r="I264" s="147"/>
      <c r="J264" s="148">
        <f t="shared" si="75"/>
        <v>0</v>
      </c>
      <c r="K264" s="149"/>
      <c r="L264" s="28"/>
      <c r="M264" s="150" t="s">
        <v>1</v>
      </c>
      <c r="N264" s="111" t="s">
        <v>39</v>
      </c>
      <c r="P264" s="151">
        <f t="shared" si="76"/>
        <v>0</v>
      </c>
      <c r="Q264" s="151">
        <v>5.0000000000000002E-5</v>
      </c>
      <c r="R264" s="151">
        <f t="shared" si="77"/>
        <v>2.7500000000000003E-3</v>
      </c>
      <c r="S264" s="151">
        <v>0</v>
      </c>
      <c r="T264" s="152">
        <f t="shared" si="78"/>
        <v>0</v>
      </c>
      <c r="AR264" s="153" t="s">
        <v>234</v>
      </c>
      <c r="AT264" s="153" t="s">
        <v>168</v>
      </c>
      <c r="AU264" s="153" t="s">
        <v>84</v>
      </c>
      <c r="AY264" s="13" t="s">
        <v>166</v>
      </c>
      <c r="BE264" s="154">
        <f t="shared" si="79"/>
        <v>0</v>
      </c>
      <c r="BF264" s="154">
        <f t="shared" si="80"/>
        <v>0</v>
      </c>
      <c r="BG264" s="154">
        <f t="shared" si="81"/>
        <v>0</v>
      </c>
      <c r="BH264" s="154">
        <f t="shared" si="82"/>
        <v>0</v>
      </c>
      <c r="BI264" s="154">
        <f t="shared" si="83"/>
        <v>0</v>
      </c>
      <c r="BJ264" s="13" t="s">
        <v>82</v>
      </c>
      <c r="BK264" s="154">
        <f t="shared" si="84"/>
        <v>0</v>
      </c>
      <c r="BL264" s="13" t="s">
        <v>234</v>
      </c>
      <c r="BM264" s="153" t="s">
        <v>1384</v>
      </c>
    </row>
    <row r="265" spans="2:65" s="1" customFormat="1" ht="24.2" customHeight="1">
      <c r="B265" s="112"/>
      <c r="C265" s="142" t="s">
        <v>590</v>
      </c>
      <c r="D265" s="142" t="s">
        <v>168</v>
      </c>
      <c r="E265" s="143" t="s">
        <v>711</v>
      </c>
      <c r="F265" s="144" t="s">
        <v>712</v>
      </c>
      <c r="G265" s="145" t="s">
        <v>564</v>
      </c>
      <c r="H265" s="166"/>
      <c r="I265" s="147"/>
      <c r="J265" s="148">
        <f t="shared" si="75"/>
        <v>0</v>
      </c>
      <c r="K265" s="149"/>
      <c r="L265" s="28"/>
      <c r="M265" s="150" t="s">
        <v>1</v>
      </c>
      <c r="N265" s="111" t="s">
        <v>39</v>
      </c>
      <c r="P265" s="151">
        <f t="shared" si="76"/>
        <v>0</v>
      </c>
      <c r="Q265" s="151">
        <v>0</v>
      </c>
      <c r="R265" s="151">
        <f t="shared" si="77"/>
        <v>0</v>
      </c>
      <c r="S265" s="151">
        <v>0</v>
      </c>
      <c r="T265" s="152">
        <f t="shared" si="78"/>
        <v>0</v>
      </c>
      <c r="AR265" s="153" t="s">
        <v>234</v>
      </c>
      <c r="AT265" s="153" t="s">
        <v>168</v>
      </c>
      <c r="AU265" s="153" t="s">
        <v>84</v>
      </c>
      <c r="AY265" s="13" t="s">
        <v>166</v>
      </c>
      <c r="BE265" s="154">
        <f t="shared" si="79"/>
        <v>0</v>
      </c>
      <c r="BF265" s="154">
        <f t="shared" si="80"/>
        <v>0</v>
      </c>
      <c r="BG265" s="154">
        <f t="shared" si="81"/>
        <v>0</v>
      </c>
      <c r="BH265" s="154">
        <f t="shared" si="82"/>
        <v>0</v>
      </c>
      <c r="BI265" s="154">
        <f t="shared" si="83"/>
        <v>0</v>
      </c>
      <c r="BJ265" s="13" t="s">
        <v>82</v>
      </c>
      <c r="BK265" s="154">
        <f t="shared" si="84"/>
        <v>0</v>
      </c>
      <c r="BL265" s="13" t="s">
        <v>234</v>
      </c>
      <c r="BM265" s="153" t="s">
        <v>1385</v>
      </c>
    </row>
    <row r="266" spans="2:65" s="11" customFormat="1" ht="22.9" customHeight="1">
      <c r="B266" s="130"/>
      <c r="D266" s="131" t="s">
        <v>73</v>
      </c>
      <c r="E266" s="140" t="s">
        <v>714</v>
      </c>
      <c r="F266" s="140" t="s">
        <v>715</v>
      </c>
      <c r="I266" s="133"/>
      <c r="J266" s="141">
        <f>BK266</f>
        <v>0</v>
      </c>
      <c r="L266" s="130"/>
      <c r="M266" s="135"/>
      <c r="P266" s="136">
        <f>SUM(P267:P274)</f>
        <v>0</v>
      </c>
      <c r="R266" s="136">
        <f>SUM(R267:R274)</f>
        <v>0.26089999999999997</v>
      </c>
      <c r="T266" s="137">
        <f>SUM(T267:T274)</f>
        <v>8.3999999999999995E-3</v>
      </c>
      <c r="AR266" s="131" t="s">
        <v>84</v>
      </c>
      <c r="AT266" s="138" t="s">
        <v>73</v>
      </c>
      <c r="AU266" s="138" t="s">
        <v>82</v>
      </c>
      <c r="AY266" s="131" t="s">
        <v>166</v>
      </c>
      <c r="BK266" s="139">
        <f>SUM(BK267:BK274)</f>
        <v>0</v>
      </c>
    </row>
    <row r="267" spans="2:65" s="1" customFormat="1" ht="16.5" customHeight="1">
      <c r="B267" s="112"/>
      <c r="C267" s="142" t="s">
        <v>594</v>
      </c>
      <c r="D267" s="142" t="s">
        <v>168</v>
      </c>
      <c r="E267" s="143" t="s">
        <v>717</v>
      </c>
      <c r="F267" s="144" t="s">
        <v>718</v>
      </c>
      <c r="G267" s="145" t="s">
        <v>196</v>
      </c>
      <c r="H267" s="146">
        <v>135</v>
      </c>
      <c r="I267" s="147"/>
      <c r="J267" s="148">
        <f t="shared" ref="J267:J274" si="85">ROUND(I267*H267,2)</f>
        <v>0</v>
      </c>
      <c r="K267" s="149"/>
      <c r="L267" s="28"/>
      <c r="M267" s="150" t="s">
        <v>1</v>
      </c>
      <c r="N267" s="111" t="s">
        <v>39</v>
      </c>
      <c r="P267" s="151">
        <f t="shared" ref="P267:P274" si="86">O267*H267</f>
        <v>0</v>
      </c>
      <c r="Q267" s="151">
        <v>0</v>
      </c>
      <c r="R267" s="151">
        <f t="shared" ref="R267:R274" si="87">Q267*H267</f>
        <v>0</v>
      </c>
      <c r="S267" s="151">
        <v>3.0000000000000001E-5</v>
      </c>
      <c r="T267" s="152">
        <f t="shared" ref="T267:T274" si="88">S267*H267</f>
        <v>4.0499999999999998E-3</v>
      </c>
      <c r="AR267" s="153" t="s">
        <v>234</v>
      </c>
      <c r="AT267" s="153" t="s">
        <v>168</v>
      </c>
      <c r="AU267" s="153" t="s">
        <v>84</v>
      </c>
      <c r="AY267" s="13" t="s">
        <v>166</v>
      </c>
      <c r="BE267" s="154">
        <f t="shared" ref="BE267:BE274" si="89">IF(N267="základní",J267,0)</f>
        <v>0</v>
      </c>
      <c r="BF267" s="154">
        <f t="shared" ref="BF267:BF274" si="90">IF(N267="snížená",J267,0)</f>
        <v>0</v>
      </c>
      <c r="BG267" s="154">
        <f t="shared" ref="BG267:BG274" si="91">IF(N267="zákl. přenesená",J267,0)</f>
        <v>0</v>
      </c>
      <c r="BH267" s="154">
        <f t="shared" ref="BH267:BH274" si="92">IF(N267="sníž. přenesená",J267,0)</f>
        <v>0</v>
      </c>
      <c r="BI267" s="154">
        <f t="shared" ref="BI267:BI274" si="93">IF(N267="nulová",J267,0)</f>
        <v>0</v>
      </c>
      <c r="BJ267" s="13" t="s">
        <v>82</v>
      </c>
      <c r="BK267" s="154">
        <f t="shared" ref="BK267:BK274" si="94">ROUND(I267*H267,2)</f>
        <v>0</v>
      </c>
      <c r="BL267" s="13" t="s">
        <v>234</v>
      </c>
      <c r="BM267" s="153" t="s">
        <v>1386</v>
      </c>
    </row>
    <row r="268" spans="2:65" s="1" customFormat="1" ht="16.5" customHeight="1">
      <c r="B268" s="112"/>
      <c r="C268" s="155" t="s">
        <v>598</v>
      </c>
      <c r="D268" s="155" t="s">
        <v>174</v>
      </c>
      <c r="E268" s="156" t="s">
        <v>721</v>
      </c>
      <c r="F268" s="157" t="s">
        <v>722</v>
      </c>
      <c r="G268" s="158" t="s">
        <v>196</v>
      </c>
      <c r="H268" s="159">
        <v>135</v>
      </c>
      <c r="I268" s="160"/>
      <c r="J268" s="161">
        <f t="shared" si="85"/>
        <v>0</v>
      </c>
      <c r="K268" s="162"/>
      <c r="L268" s="163"/>
      <c r="M268" s="164" t="s">
        <v>1</v>
      </c>
      <c r="N268" s="165" t="s">
        <v>39</v>
      </c>
      <c r="P268" s="151">
        <f t="shared" si="86"/>
        <v>0</v>
      </c>
      <c r="Q268" s="151">
        <v>5.0000000000000002E-5</v>
      </c>
      <c r="R268" s="151">
        <f t="shared" si="87"/>
        <v>6.7499999999999999E-3</v>
      </c>
      <c r="S268" s="151">
        <v>0</v>
      </c>
      <c r="T268" s="152">
        <f t="shared" si="88"/>
        <v>0</v>
      </c>
      <c r="AR268" s="153" t="s">
        <v>301</v>
      </c>
      <c r="AT268" s="153" t="s">
        <v>174</v>
      </c>
      <c r="AU268" s="153" t="s">
        <v>84</v>
      </c>
      <c r="AY268" s="13" t="s">
        <v>166</v>
      </c>
      <c r="BE268" s="154">
        <f t="shared" si="89"/>
        <v>0</v>
      </c>
      <c r="BF268" s="154">
        <f t="shared" si="90"/>
        <v>0</v>
      </c>
      <c r="BG268" s="154">
        <f t="shared" si="91"/>
        <v>0</v>
      </c>
      <c r="BH268" s="154">
        <f t="shared" si="92"/>
        <v>0</v>
      </c>
      <c r="BI268" s="154">
        <f t="shared" si="93"/>
        <v>0</v>
      </c>
      <c r="BJ268" s="13" t="s">
        <v>82</v>
      </c>
      <c r="BK268" s="154">
        <f t="shared" si="94"/>
        <v>0</v>
      </c>
      <c r="BL268" s="13" t="s">
        <v>234</v>
      </c>
      <c r="BM268" s="153" t="s">
        <v>1387</v>
      </c>
    </row>
    <row r="269" spans="2:65" s="1" customFormat="1" ht="21.75" customHeight="1">
      <c r="B269" s="112"/>
      <c r="C269" s="142" t="s">
        <v>602</v>
      </c>
      <c r="D269" s="142" t="s">
        <v>168</v>
      </c>
      <c r="E269" s="143" t="s">
        <v>725</v>
      </c>
      <c r="F269" s="144" t="s">
        <v>726</v>
      </c>
      <c r="G269" s="145" t="s">
        <v>196</v>
      </c>
      <c r="H269" s="146">
        <v>145</v>
      </c>
      <c r="I269" s="147"/>
      <c r="J269" s="148">
        <f t="shared" si="85"/>
        <v>0</v>
      </c>
      <c r="K269" s="149"/>
      <c r="L269" s="28"/>
      <c r="M269" s="150" t="s">
        <v>1</v>
      </c>
      <c r="N269" s="111" t="s">
        <v>39</v>
      </c>
      <c r="P269" s="151">
        <f t="shared" si="86"/>
        <v>0</v>
      </c>
      <c r="Q269" s="151">
        <v>0</v>
      </c>
      <c r="R269" s="151">
        <f t="shared" si="87"/>
        <v>0</v>
      </c>
      <c r="S269" s="151">
        <v>3.0000000000000001E-5</v>
      </c>
      <c r="T269" s="152">
        <f t="shared" si="88"/>
        <v>4.3499999999999997E-3</v>
      </c>
      <c r="AR269" s="153" t="s">
        <v>234</v>
      </c>
      <c r="AT269" s="153" t="s">
        <v>168</v>
      </c>
      <c r="AU269" s="153" t="s">
        <v>84</v>
      </c>
      <c r="AY269" s="13" t="s">
        <v>166</v>
      </c>
      <c r="BE269" s="154">
        <f t="shared" si="89"/>
        <v>0</v>
      </c>
      <c r="BF269" s="154">
        <f t="shared" si="90"/>
        <v>0</v>
      </c>
      <c r="BG269" s="154">
        <f t="shared" si="91"/>
        <v>0</v>
      </c>
      <c r="BH269" s="154">
        <f t="shared" si="92"/>
        <v>0</v>
      </c>
      <c r="BI269" s="154">
        <f t="shared" si="93"/>
        <v>0</v>
      </c>
      <c r="BJ269" s="13" t="s">
        <v>82</v>
      </c>
      <c r="BK269" s="154">
        <f t="shared" si="94"/>
        <v>0</v>
      </c>
      <c r="BL269" s="13" t="s">
        <v>234</v>
      </c>
      <c r="BM269" s="153" t="s">
        <v>1388</v>
      </c>
    </row>
    <row r="270" spans="2:65" s="1" customFormat="1" ht="16.5" customHeight="1">
      <c r="B270" s="112"/>
      <c r="C270" s="155" t="s">
        <v>606</v>
      </c>
      <c r="D270" s="155" t="s">
        <v>174</v>
      </c>
      <c r="E270" s="156" t="s">
        <v>721</v>
      </c>
      <c r="F270" s="157" t="s">
        <v>722</v>
      </c>
      <c r="G270" s="158" t="s">
        <v>196</v>
      </c>
      <c r="H270" s="159">
        <v>145</v>
      </c>
      <c r="I270" s="160"/>
      <c r="J270" s="161">
        <f t="shared" si="85"/>
        <v>0</v>
      </c>
      <c r="K270" s="162"/>
      <c r="L270" s="163"/>
      <c r="M270" s="164" t="s">
        <v>1</v>
      </c>
      <c r="N270" s="165" t="s">
        <v>39</v>
      </c>
      <c r="P270" s="151">
        <f t="shared" si="86"/>
        <v>0</v>
      </c>
      <c r="Q270" s="151">
        <v>5.0000000000000002E-5</v>
      </c>
      <c r="R270" s="151">
        <f t="shared" si="87"/>
        <v>7.2500000000000004E-3</v>
      </c>
      <c r="S270" s="151">
        <v>0</v>
      </c>
      <c r="T270" s="152">
        <f t="shared" si="88"/>
        <v>0</v>
      </c>
      <c r="AR270" s="153" t="s">
        <v>301</v>
      </c>
      <c r="AT270" s="153" t="s">
        <v>174</v>
      </c>
      <c r="AU270" s="153" t="s">
        <v>84</v>
      </c>
      <c r="AY270" s="13" t="s">
        <v>166</v>
      </c>
      <c r="BE270" s="154">
        <f t="shared" si="89"/>
        <v>0</v>
      </c>
      <c r="BF270" s="154">
        <f t="shared" si="90"/>
        <v>0</v>
      </c>
      <c r="BG270" s="154">
        <f t="shared" si="91"/>
        <v>0</v>
      </c>
      <c r="BH270" s="154">
        <f t="shared" si="92"/>
        <v>0</v>
      </c>
      <c r="BI270" s="154">
        <f t="shared" si="93"/>
        <v>0</v>
      </c>
      <c r="BJ270" s="13" t="s">
        <v>82</v>
      </c>
      <c r="BK270" s="154">
        <f t="shared" si="94"/>
        <v>0</v>
      </c>
      <c r="BL270" s="13" t="s">
        <v>234</v>
      </c>
      <c r="BM270" s="153" t="s">
        <v>1389</v>
      </c>
    </row>
    <row r="271" spans="2:65" s="1" customFormat="1" ht="24.2" customHeight="1">
      <c r="B271" s="112"/>
      <c r="C271" s="142" t="s">
        <v>610</v>
      </c>
      <c r="D271" s="142" t="s">
        <v>168</v>
      </c>
      <c r="E271" s="143" t="s">
        <v>731</v>
      </c>
      <c r="F271" s="144" t="s">
        <v>732</v>
      </c>
      <c r="G271" s="145" t="s">
        <v>196</v>
      </c>
      <c r="H271" s="146">
        <v>485</v>
      </c>
      <c r="I271" s="147"/>
      <c r="J271" s="148">
        <f t="shared" si="85"/>
        <v>0</v>
      </c>
      <c r="K271" s="149"/>
      <c r="L271" s="28"/>
      <c r="M271" s="150" t="s">
        <v>1</v>
      </c>
      <c r="N271" s="111" t="s">
        <v>39</v>
      </c>
      <c r="P271" s="151">
        <f t="shared" si="86"/>
        <v>0</v>
      </c>
      <c r="Q271" s="151">
        <v>2.0000000000000001E-4</v>
      </c>
      <c r="R271" s="151">
        <f t="shared" si="87"/>
        <v>9.7000000000000003E-2</v>
      </c>
      <c r="S271" s="151">
        <v>0</v>
      </c>
      <c r="T271" s="152">
        <f t="shared" si="88"/>
        <v>0</v>
      </c>
      <c r="AR271" s="153" t="s">
        <v>234</v>
      </c>
      <c r="AT271" s="153" t="s">
        <v>168</v>
      </c>
      <c r="AU271" s="153" t="s">
        <v>84</v>
      </c>
      <c r="AY271" s="13" t="s">
        <v>166</v>
      </c>
      <c r="BE271" s="154">
        <f t="shared" si="89"/>
        <v>0</v>
      </c>
      <c r="BF271" s="154">
        <f t="shared" si="90"/>
        <v>0</v>
      </c>
      <c r="BG271" s="154">
        <f t="shared" si="91"/>
        <v>0</v>
      </c>
      <c r="BH271" s="154">
        <f t="shared" si="92"/>
        <v>0</v>
      </c>
      <c r="BI271" s="154">
        <f t="shared" si="93"/>
        <v>0</v>
      </c>
      <c r="BJ271" s="13" t="s">
        <v>82</v>
      </c>
      <c r="BK271" s="154">
        <f t="shared" si="94"/>
        <v>0</v>
      </c>
      <c r="BL271" s="13" t="s">
        <v>234</v>
      </c>
      <c r="BM271" s="153" t="s">
        <v>1390</v>
      </c>
    </row>
    <row r="272" spans="2:65" s="1" customFormat="1" ht="24.2" customHeight="1">
      <c r="B272" s="112"/>
      <c r="C272" s="142" t="s">
        <v>614</v>
      </c>
      <c r="D272" s="142" t="s">
        <v>168</v>
      </c>
      <c r="E272" s="143" t="s">
        <v>735</v>
      </c>
      <c r="F272" s="144" t="s">
        <v>736</v>
      </c>
      <c r="G272" s="145" t="s">
        <v>196</v>
      </c>
      <c r="H272" s="146">
        <v>100</v>
      </c>
      <c r="I272" s="147"/>
      <c r="J272" s="148">
        <f t="shared" si="85"/>
        <v>0</v>
      </c>
      <c r="K272" s="149"/>
      <c r="L272" s="28"/>
      <c r="M272" s="150" t="s">
        <v>1</v>
      </c>
      <c r="N272" s="111" t="s">
        <v>39</v>
      </c>
      <c r="P272" s="151">
        <f t="shared" si="86"/>
        <v>0</v>
      </c>
      <c r="Q272" s="151">
        <v>1.0000000000000001E-5</v>
      </c>
      <c r="R272" s="151">
        <f t="shared" si="87"/>
        <v>1E-3</v>
      </c>
      <c r="S272" s="151">
        <v>0</v>
      </c>
      <c r="T272" s="152">
        <f t="shared" si="88"/>
        <v>0</v>
      </c>
      <c r="AR272" s="153" t="s">
        <v>234</v>
      </c>
      <c r="AT272" s="153" t="s">
        <v>168</v>
      </c>
      <c r="AU272" s="153" t="s">
        <v>84</v>
      </c>
      <c r="AY272" s="13" t="s">
        <v>166</v>
      </c>
      <c r="BE272" s="154">
        <f t="shared" si="89"/>
        <v>0</v>
      </c>
      <c r="BF272" s="154">
        <f t="shared" si="90"/>
        <v>0</v>
      </c>
      <c r="BG272" s="154">
        <f t="shared" si="91"/>
        <v>0</v>
      </c>
      <c r="BH272" s="154">
        <f t="shared" si="92"/>
        <v>0</v>
      </c>
      <c r="BI272" s="154">
        <f t="shared" si="93"/>
        <v>0</v>
      </c>
      <c r="BJ272" s="13" t="s">
        <v>82</v>
      </c>
      <c r="BK272" s="154">
        <f t="shared" si="94"/>
        <v>0</v>
      </c>
      <c r="BL272" s="13" t="s">
        <v>234</v>
      </c>
      <c r="BM272" s="153" t="s">
        <v>1391</v>
      </c>
    </row>
    <row r="273" spans="2:65" s="1" customFormat="1" ht="33" customHeight="1">
      <c r="B273" s="112"/>
      <c r="C273" s="142" t="s">
        <v>618</v>
      </c>
      <c r="D273" s="142" t="s">
        <v>168</v>
      </c>
      <c r="E273" s="143" t="s">
        <v>739</v>
      </c>
      <c r="F273" s="144" t="s">
        <v>740</v>
      </c>
      <c r="G273" s="145" t="s">
        <v>196</v>
      </c>
      <c r="H273" s="146">
        <v>485</v>
      </c>
      <c r="I273" s="147"/>
      <c r="J273" s="148">
        <f t="shared" si="85"/>
        <v>0</v>
      </c>
      <c r="K273" s="149"/>
      <c r="L273" s="28"/>
      <c r="M273" s="150" t="s">
        <v>1</v>
      </c>
      <c r="N273" s="111" t="s">
        <v>39</v>
      </c>
      <c r="P273" s="151">
        <f t="shared" si="86"/>
        <v>0</v>
      </c>
      <c r="Q273" s="151">
        <v>2.5999999999999998E-4</v>
      </c>
      <c r="R273" s="151">
        <f t="shared" si="87"/>
        <v>0.12609999999999999</v>
      </c>
      <c r="S273" s="151">
        <v>0</v>
      </c>
      <c r="T273" s="152">
        <f t="shared" si="88"/>
        <v>0</v>
      </c>
      <c r="AR273" s="153" t="s">
        <v>234</v>
      </c>
      <c r="AT273" s="153" t="s">
        <v>168</v>
      </c>
      <c r="AU273" s="153" t="s">
        <v>84</v>
      </c>
      <c r="AY273" s="13" t="s">
        <v>166</v>
      </c>
      <c r="BE273" s="154">
        <f t="shared" si="89"/>
        <v>0</v>
      </c>
      <c r="BF273" s="154">
        <f t="shared" si="90"/>
        <v>0</v>
      </c>
      <c r="BG273" s="154">
        <f t="shared" si="91"/>
        <v>0</v>
      </c>
      <c r="BH273" s="154">
        <f t="shared" si="92"/>
        <v>0</v>
      </c>
      <c r="BI273" s="154">
        <f t="shared" si="93"/>
        <v>0</v>
      </c>
      <c r="BJ273" s="13" t="s">
        <v>82</v>
      </c>
      <c r="BK273" s="154">
        <f t="shared" si="94"/>
        <v>0</v>
      </c>
      <c r="BL273" s="13" t="s">
        <v>234</v>
      </c>
      <c r="BM273" s="153" t="s">
        <v>1392</v>
      </c>
    </row>
    <row r="274" spans="2:65" s="1" customFormat="1" ht="49.15" customHeight="1">
      <c r="B274" s="112"/>
      <c r="C274" s="142" t="s">
        <v>624</v>
      </c>
      <c r="D274" s="142" t="s">
        <v>168</v>
      </c>
      <c r="E274" s="143" t="s">
        <v>743</v>
      </c>
      <c r="F274" s="144" t="s">
        <v>744</v>
      </c>
      <c r="G274" s="145" t="s">
        <v>196</v>
      </c>
      <c r="H274" s="146">
        <v>15</v>
      </c>
      <c r="I274" s="147"/>
      <c r="J274" s="148">
        <f t="shared" si="85"/>
        <v>0</v>
      </c>
      <c r="K274" s="149"/>
      <c r="L274" s="28"/>
      <c r="M274" s="150" t="s">
        <v>1</v>
      </c>
      <c r="N274" s="111" t="s">
        <v>39</v>
      </c>
      <c r="P274" s="151">
        <f t="shared" si="86"/>
        <v>0</v>
      </c>
      <c r="Q274" s="151">
        <v>1.5200000000000001E-3</v>
      </c>
      <c r="R274" s="151">
        <f t="shared" si="87"/>
        <v>2.2800000000000001E-2</v>
      </c>
      <c r="S274" s="151">
        <v>0</v>
      </c>
      <c r="T274" s="152">
        <f t="shared" si="88"/>
        <v>0</v>
      </c>
      <c r="AR274" s="153" t="s">
        <v>234</v>
      </c>
      <c r="AT274" s="153" t="s">
        <v>168</v>
      </c>
      <c r="AU274" s="153" t="s">
        <v>84</v>
      </c>
      <c r="AY274" s="13" t="s">
        <v>166</v>
      </c>
      <c r="BE274" s="154">
        <f t="shared" si="89"/>
        <v>0</v>
      </c>
      <c r="BF274" s="154">
        <f t="shared" si="90"/>
        <v>0</v>
      </c>
      <c r="BG274" s="154">
        <f t="shared" si="91"/>
        <v>0</v>
      </c>
      <c r="BH274" s="154">
        <f t="shared" si="92"/>
        <v>0</v>
      </c>
      <c r="BI274" s="154">
        <f t="shared" si="93"/>
        <v>0</v>
      </c>
      <c r="BJ274" s="13" t="s">
        <v>82</v>
      </c>
      <c r="BK274" s="154">
        <f t="shared" si="94"/>
        <v>0</v>
      </c>
      <c r="BL274" s="13" t="s">
        <v>234</v>
      </c>
      <c r="BM274" s="153" t="s">
        <v>1393</v>
      </c>
    </row>
    <row r="275" spans="2:65" s="11" customFormat="1" ht="22.9" customHeight="1">
      <c r="B275" s="130"/>
      <c r="D275" s="131" t="s">
        <v>73</v>
      </c>
      <c r="E275" s="140" t="s">
        <v>1394</v>
      </c>
      <c r="F275" s="140" t="s">
        <v>1395</v>
      </c>
      <c r="I275" s="133"/>
      <c r="J275" s="141">
        <f>BK275</f>
        <v>0</v>
      </c>
      <c r="L275" s="130"/>
      <c r="M275" s="135"/>
      <c r="P275" s="136">
        <f>P276</f>
        <v>0</v>
      </c>
      <c r="R275" s="136">
        <f>R276</f>
        <v>8.3999999999999995E-5</v>
      </c>
      <c r="T275" s="137">
        <f>T276</f>
        <v>0</v>
      </c>
      <c r="AR275" s="131" t="s">
        <v>84</v>
      </c>
      <c r="AT275" s="138" t="s">
        <v>73</v>
      </c>
      <c r="AU275" s="138" t="s">
        <v>82</v>
      </c>
      <c r="AY275" s="131" t="s">
        <v>166</v>
      </c>
      <c r="BK275" s="139">
        <f>BK276</f>
        <v>0</v>
      </c>
    </row>
    <row r="276" spans="2:65" s="1" customFormat="1" ht="24.2" customHeight="1">
      <c r="B276" s="112"/>
      <c r="C276" s="142" t="s">
        <v>628</v>
      </c>
      <c r="D276" s="142" t="s">
        <v>168</v>
      </c>
      <c r="E276" s="143" t="s">
        <v>1396</v>
      </c>
      <c r="F276" s="144" t="s">
        <v>1397</v>
      </c>
      <c r="G276" s="145" t="s">
        <v>196</v>
      </c>
      <c r="H276" s="146">
        <v>1.2</v>
      </c>
      <c r="I276" s="147"/>
      <c r="J276" s="148">
        <f>ROUND(I276*H276,2)</f>
        <v>0</v>
      </c>
      <c r="K276" s="149"/>
      <c r="L276" s="28"/>
      <c r="M276" s="150" t="s">
        <v>1</v>
      </c>
      <c r="N276" s="111" t="s">
        <v>39</v>
      </c>
      <c r="P276" s="151">
        <f>O276*H276</f>
        <v>0</v>
      </c>
      <c r="Q276" s="151">
        <v>6.9999999999999994E-5</v>
      </c>
      <c r="R276" s="151">
        <f>Q276*H276</f>
        <v>8.3999999999999995E-5</v>
      </c>
      <c r="S276" s="151">
        <v>0</v>
      </c>
      <c r="T276" s="152">
        <f>S276*H276</f>
        <v>0</v>
      </c>
      <c r="AR276" s="153" t="s">
        <v>234</v>
      </c>
      <c r="AT276" s="153" t="s">
        <v>168</v>
      </c>
      <c r="AU276" s="153" t="s">
        <v>84</v>
      </c>
      <c r="AY276" s="13" t="s">
        <v>166</v>
      </c>
      <c r="BE276" s="154">
        <f>IF(N276="základní",J276,0)</f>
        <v>0</v>
      </c>
      <c r="BF276" s="154">
        <f>IF(N276="snížená",J276,0)</f>
        <v>0</v>
      </c>
      <c r="BG276" s="154">
        <f>IF(N276="zákl. přenesená",J276,0)</f>
        <v>0</v>
      </c>
      <c r="BH276" s="154">
        <f>IF(N276="sníž. přenesená",J276,0)</f>
        <v>0</v>
      </c>
      <c r="BI276" s="154">
        <f>IF(N276="nulová",J276,0)</f>
        <v>0</v>
      </c>
      <c r="BJ276" s="13" t="s">
        <v>82</v>
      </c>
      <c r="BK276" s="154">
        <f>ROUND(I276*H276,2)</f>
        <v>0</v>
      </c>
      <c r="BL276" s="13" t="s">
        <v>234</v>
      </c>
      <c r="BM276" s="153" t="s">
        <v>1398</v>
      </c>
    </row>
    <row r="277" spans="2:65" s="11" customFormat="1" ht="25.9" customHeight="1">
      <c r="B277" s="130"/>
      <c r="D277" s="131" t="s">
        <v>73</v>
      </c>
      <c r="E277" s="132" t="s">
        <v>143</v>
      </c>
      <c r="F277" s="132" t="s">
        <v>746</v>
      </c>
      <c r="I277" s="133"/>
      <c r="J277" s="134">
        <f>BK277</f>
        <v>0</v>
      </c>
      <c r="L277" s="130"/>
      <c r="M277" s="135"/>
      <c r="P277" s="136">
        <f>P278</f>
        <v>0</v>
      </c>
      <c r="R277" s="136">
        <f>R278</f>
        <v>0</v>
      </c>
      <c r="T277" s="137">
        <f>T278</f>
        <v>0</v>
      </c>
      <c r="AR277" s="131" t="s">
        <v>189</v>
      </c>
      <c r="AT277" s="138" t="s">
        <v>73</v>
      </c>
      <c r="AU277" s="138" t="s">
        <v>74</v>
      </c>
      <c r="AY277" s="131" t="s">
        <v>166</v>
      </c>
      <c r="BK277" s="139">
        <f>BK278</f>
        <v>0</v>
      </c>
    </row>
    <row r="278" spans="2:65" s="11" customFormat="1" ht="22.9" customHeight="1">
      <c r="B278" s="130"/>
      <c r="D278" s="131" t="s">
        <v>73</v>
      </c>
      <c r="E278" s="140" t="s">
        <v>747</v>
      </c>
      <c r="F278" s="140" t="s">
        <v>748</v>
      </c>
      <c r="I278" s="133"/>
      <c r="J278" s="141">
        <f>BK278</f>
        <v>0</v>
      </c>
      <c r="L278" s="130"/>
      <c r="M278" s="135"/>
      <c r="P278" s="136">
        <f>SUM(P279:P280)</f>
        <v>0</v>
      </c>
      <c r="R278" s="136">
        <f>SUM(R279:R280)</f>
        <v>0</v>
      </c>
      <c r="T278" s="137">
        <f>SUM(T279:T280)</f>
        <v>0</v>
      </c>
      <c r="AR278" s="131" t="s">
        <v>189</v>
      </c>
      <c r="AT278" s="138" t="s">
        <v>73</v>
      </c>
      <c r="AU278" s="138" t="s">
        <v>82</v>
      </c>
      <c r="AY278" s="131" t="s">
        <v>166</v>
      </c>
      <c r="BK278" s="139">
        <f>SUM(BK279:BK280)</f>
        <v>0</v>
      </c>
    </row>
    <row r="279" spans="2:65" s="1" customFormat="1" ht="16.5" customHeight="1">
      <c r="B279" s="112"/>
      <c r="C279" s="142" t="s">
        <v>632</v>
      </c>
      <c r="D279" s="142" t="s">
        <v>168</v>
      </c>
      <c r="E279" s="143" t="s">
        <v>750</v>
      </c>
      <c r="F279" s="144" t="s">
        <v>751</v>
      </c>
      <c r="G279" s="145" t="s">
        <v>251</v>
      </c>
      <c r="H279" s="146">
        <v>1</v>
      </c>
      <c r="I279" s="147"/>
      <c r="J279" s="148">
        <f>ROUND(I279*H279,2)</f>
        <v>0</v>
      </c>
      <c r="K279" s="149"/>
      <c r="L279" s="28"/>
      <c r="M279" s="150" t="s">
        <v>1</v>
      </c>
      <c r="N279" s="111" t="s">
        <v>39</v>
      </c>
      <c r="P279" s="151">
        <f>O279*H279</f>
        <v>0</v>
      </c>
      <c r="Q279" s="151">
        <v>0</v>
      </c>
      <c r="R279" s="151">
        <f>Q279*H279</f>
        <v>0</v>
      </c>
      <c r="S279" s="151">
        <v>0</v>
      </c>
      <c r="T279" s="152">
        <f>S279*H279</f>
        <v>0</v>
      </c>
      <c r="AR279" s="153" t="s">
        <v>752</v>
      </c>
      <c r="AT279" s="153" t="s">
        <v>168</v>
      </c>
      <c r="AU279" s="153" t="s">
        <v>84</v>
      </c>
      <c r="AY279" s="13" t="s">
        <v>166</v>
      </c>
      <c r="BE279" s="154">
        <f>IF(N279="základní",J279,0)</f>
        <v>0</v>
      </c>
      <c r="BF279" s="154">
        <f>IF(N279="snížená",J279,0)</f>
        <v>0</v>
      </c>
      <c r="BG279" s="154">
        <f>IF(N279="zákl. přenesená",J279,0)</f>
        <v>0</v>
      </c>
      <c r="BH279" s="154">
        <f>IF(N279="sníž. přenesená",J279,0)</f>
        <v>0</v>
      </c>
      <c r="BI279" s="154">
        <f>IF(N279="nulová",J279,0)</f>
        <v>0</v>
      </c>
      <c r="BJ279" s="13" t="s">
        <v>82</v>
      </c>
      <c r="BK279" s="154">
        <f>ROUND(I279*H279,2)</f>
        <v>0</v>
      </c>
      <c r="BL279" s="13" t="s">
        <v>752</v>
      </c>
      <c r="BM279" s="153" t="s">
        <v>1399</v>
      </c>
    </row>
    <row r="280" spans="2:65" s="1" customFormat="1" ht="16.5" customHeight="1">
      <c r="B280" s="112"/>
      <c r="C280" s="142" t="s">
        <v>636</v>
      </c>
      <c r="D280" s="142" t="s">
        <v>168</v>
      </c>
      <c r="E280" s="143" t="s">
        <v>755</v>
      </c>
      <c r="F280" s="144" t="s">
        <v>756</v>
      </c>
      <c r="G280" s="145" t="s">
        <v>251</v>
      </c>
      <c r="H280" s="146">
        <v>1</v>
      </c>
      <c r="I280" s="147"/>
      <c r="J280" s="148">
        <f>ROUND(I280*H280,2)</f>
        <v>0</v>
      </c>
      <c r="K280" s="149"/>
      <c r="L280" s="28"/>
      <c r="M280" s="167" t="s">
        <v>1</v>
      </c>
      <c r="N280" s="168" t="s">
        <v>39</v>
      </c>
      <c r="O280" s="169"/>
      <c r="P280" s="170">
        <f>O280*H280</f>
        <v>0</v>
      </c>
      <c r="Q280" s="170">
        <v>0</v>
      </c>
      <c r="R280" s="170">
        <f>Q280*H280</f>
        <v>0</v>
      </c>
      <c r="S280" s="170">
        <v>0</v>
      </c>
      <c r="T280" s="171">
        <f>S280*H280</f>
        <v>0</v>
      </c>
      <c r="AR280" s="153" t="s">
        <v>752</v>
      </c>
      <c r="AT280" s="153" t="s">
        <v>168</v>
      </c>
      <c r="AU280" s="153" t="s">
        <v>84</v>
      </c>
      <c r="AY280" s="13" t="s">
        <v>166</v>
      </c>
      <c r="BE280" s="154">
        <f>IF(N280="základní",J280,0)</f>
        <v>0</v>
      </c>
      <c r="BF280" s="154">
        <f>IF(N280="snížená",J280,0)</f>
        <v>0</v>
      </c>
      <c r="BG280" s="154">
        <f>IF(N280="zákl. přenesená",J280,0)</f>
        <v>0</v>
      </c>
      <c r="BH280" s="154">
        <f>IF(N280="sníž. přenesená",J280,0)</f>
        <v>0</v>
      </c>
      <c r="BI280" s="154">
        <f>IF(N280="nulová",J280,0)</f>
        <v>0</v>
      </c>
      <c r="BJ280" s="13" t="s">
        <v>82</v>
      </c>
      <c r="BK280" s="154">
        <f>ROUND(I280*H280,2)</f>
        <v>0</v>
      </c>
      <c r="BL280" s="13" t="s">
        <v>752</v>
      </c>
      <c r="BM280" s="153" t="s">
        <v>1400</v>
      </c>
    </row>
    <row r="281" spans="2:65" s="1" customFormat="1" ht="6.95" customHeight="1">
      <c r="B281" s="40"/>
      <c r="C281" s="41"/>
      <c r="D281" s="41"/>
      <c r="E281" s="41"/>
      <c r="F281" s="41"/>
      <c r="G281" s="41"/>
      <c r="H281" s="41"/>
      <c r="I281" s="41"/>
      <c r="J281" s="41"/>
      <c r="K281" s="41"/>
      <c r="L281" s="28"/>
    </row>
  </sheetData>
  <autoFilter ref="C147:K280" xr:uid="{00000000-0009-0000-0000-000007000000}"/>
  <mergeCells count="14">
    <mergeCell ref="D126:F126"/>
    <mergeCell ref="E138:H138"/>
    <mergeCell ref="E140:H140"/>
    <mergeCell ref="L2:V2"/>
    <mergeCell ref="E87:H87"/>
    <mergeCell ref="D122:F122"/>
    <mergeCell ref="D123:F123"/>
    <mergeCell ref="D124:F124"/>
    <mergeCell ref="D125:F12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109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11" t="str">
        <f>'Rekapitulace stavby'!K6</f>
        <v>STOMATOLOGIE A ORDINACE V OBJEKTU KD HULÍN</v>
      </c>
      <c r="F7" s="212"/>
      <c r="G7" s="212"/>
      <c r="H7" s="212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72" t="s">
        <v>1401</v>
      </c>
      <c r="F9" s="213"/>
      <c r="G9" s="213"/>
      <c r="H9" s="21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4" t="str">
        <f>'Rekapitulace stavby'!E14</f>
        <v>Vyplň údaj</v>
      </c>
      <c r="F18" s="194"/>
      <c r="G18" s="194"/>
      <c r="H18" s="194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1" t="s">
        <v>112</v>
      </c>
      <c r="J30" s="86">
        <f>J96</f>
        <v>0</v>
      </c>
      <c r="L30" s="28"/>
    </row>
    <row r="31" spans="2:12" s="1" customFormat="1" ht="14.45" customHeight="1">
      <c r="B31" s="28"/>
      <c r="D31" s="87" t="s">
        <v>113</v>
      </c>
      <c r="J31" s="86">
        <f>J103</f>
        <v>0</v>
      </c>
      <c r="L31" s="28"/>
    </row>
    <row r="32" spans="2:12" s="1" customFormat="1" ht="25.35" customHeight="1">
      <c r="B32" s="28"/>
      <c r="D32" s="88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3" t="s">
        <v>39</v>
      </c>
      <c r="F35" s="89">
        <f>ROUND((SUM(BE103:BE110) + SUM(BE130:BE157)),  2)</f>
        <v>0</v>
      </c>
      <c r="I35" s="90">
        <v>0.21</v>
      </c>
      <c r="J35" s="89">
        <f>ROUND(((SUM(BE103:BE110) + SUM(BE130:BE157))*I35),  2)</f>
        <v>0</v>
      </c>
      <c r="L35" s="28"/>
    </row>
    <row r="36" spans="2:12" s="1" customFormat="1" ht="14.45" customHeight="1">
      <c r="B36" s="28"/>
      <c r="E36" s="23" t="s">
        <v>40</v>
      </c>
      <c r="F36" s="89">
        <f>ROUND((SUM(BF103:BF110) + SUM(BF130:BF157)),  2)</f>
        <v>0</v>
      </c>
      <c r="I36" s="90">
        <v>0.12</v>
      </c>
      <c r="J36" s="89">
        <f>ROUND(((SUM(BF103:BF110) + SUM(BF130:BF157))*I36),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9">
        <f>ROUND((SUM(BG103:BG110) + SUM(BG130:BG157)),  2)</f>
        <v>0</v>
      </c>
      <c r="I37" s="90">
        <v>0.21</v>
      </c>
      <c r="J37" s="89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9">
        <f>ROUND((SUM(BH103:BH110) + SUM(BH130:BH157)),  2)</f>
        <v>0</v>
      </c>
      <c r="I38" s="90">
        <v>0.12</v>
      </c>
      <c r="J38" s="89">
        <f>0</f>
        <v>0</v>
      </c>
      <c r="L38" s="28"/>
    </row>
    <row r="39" spans="2:12" s="1" customFormat="1" ht="14.45" hidden="1" customHeight="1">
      <c r="B39" s="28"/>
      <c r="E39" s="23" t="s">
        <v>43</v>
      </c>
      <c r="F39" s="89">
        <f>ROUND((SUM(BI103:BI110) + SUM(BI130:BI157)),  2)</f>
        <v>0</v>
      </c>
      <c r="I39" s="90">
        <v>0</v>
      </c>
      <c r="J39" s="89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1"/>
      <c r="D41" s="92" t="s">
        <v>44</v>
      </c>
      <c r="E41" s="53"/>
      <c r="F41" s="53"/>
      <c r="G41" s="93" t="s">
        <v>45</v>
      </c>
      <c r="H41" s="94" t="s">
        <v>46</v>
      </c>
      <c r="I41" s="53"/>
      <c r="J41" s="95">
        <f>SUM(J32:J39)</f>
        <v>0</v>
      </c>
      <c r="K41" s="96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7" t="s">
        <v>50</v>
      </c>
      <c r="G61" s="39" t="s">
        <v>49</v>
      </c>
      <c r="H61" s="30"/>
      <c r="I61" s="30"/>
      <c r="J61" s="98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7" t="s">
        <v>50</v>
      </c>
      <c r="G76" s="39" t="s">
        <v>49</v>
      </c>
      <c r="H76" s="30"/>
      <c r="I76" s="30"/>
      <c r="J76" s="98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114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11" t="str">
        <f>E7</f>
        <v>STOMATOLOGIE A ORDINACE V OBJEKTU KD HULÍN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72" t="str">
        <f>E9</f>
        <v>08 - Ordinace ZTI</v>
      </c>
      <c r="F87" s="213"/>
      <c r="G87" s="213"/>
      <c r="H87" s="21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HULÍN</v>
      </c>
      <c r="I89" s="23" t="s">
        <v>22</v>
      </c>
      <c r="J89" s="48" t="str">
        <f>IF(J12="","",J12)</f>
        <v>12. 3. 2025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9" t="s">
        <v>115</v>
      </c>
      <c r="D94" s="91"/>
      <c r="E94" s="91"/>
      <c r="F94" s="91"/>
      <c r="G94" s="91"/>
      <c r="H94" s="91"/>
      <c r="I94" s="91"/>
      <c r="J94" s="100" t="s">
        <v>116</v>
      </c>
      <c r="K94" s="91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1" t="s">
        <v>117</v>
      </c>
      <c r="J96" s="62">
        <f>J130</f>
        <v>0</v>
      </c>
      <c r="L96" s="28"/>
      <c r="AU96" s="13" t="s">
        <v>118</v>
      </c>
    </row>
    <row r="97" spans="2:65" s="8" customFormat="1" ht="24.95" customHeight="1">
      <c r="B97" s="102"/>
      <c r="D97" s="103" t="s">
        <v>128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65" s="9" customFormat="1" ht="19.899999999999999" customHeight="1">
      <c r="B98" s="106"/>
      <c r="D98" s="107" t="s">
        <v>759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2:65" s="9" customFormat="1" ht="19.899999999999999" customHeight="1">
      <c r="B99" s="106"/>
      <c r="D99" s="107" t="s">
        <v>130</v>
      </c>
      <c r="E99" s="108"/>
      <c r="F99" s="108"/>
      <c r="G99" s="108"/>
      <c r="H99" s="108"/>
      <c r="I99" s="108"/>
      <c r="J99" s="109">
        <f>J143</f>
        <v>0</v>
      </c>
      <c r="L99" s="106"/>
    </row>
    <row r="100" spans="2:65" s="9" customFormat="1" ht="19.899999999999999" customHeight="1">
      <c r="B100" s="106"/>
      <c r="D100" s="107" t="s">
        <v>760</v>
      </c>
      <c r="E100" s="108"/>
      <c r="F100" s="108"/>
      <c r="G100" s="108"/>
      <c r="H100" s="108"/>
      <c r="I100" s="108"/>
      <c r="J100" s="109">
        <f>J151</f>
        <v>0</v>
      </c>
      <c r="L100" s="106"/>
    </row>
    <row r="101" spans="2:65" s="1" customFormat="1" ht="21.75" customHeight="1">
      <c r="B101" s="28"/>
      <c r="L101" s="28"/>
    </row>
    <row r="102" spans="2:65" s="1" customFormat="1" ht="6.95" customHeight="1">
      <c r="B102" s="28"/>
      <c r="L102" s="28"/>
    </row>
    <row r="103" spans="2:65" s="1" customFormat="1" ht="29.25" customHeight="1">
      <c r="B103" s="28"/>
      <c r="C103" s="101" t="s">
        <v>141</v>
      </c>
      <c r="J103" s="110">
        <f>ROUND(J104 + J105 + J106 + J107 + J108 + J109,2)</f>
        <v>0</v>
      </c>
      <c r="L103" s="28"/>
      <c r="N103" s="111" t="s">
        <v>38</v>
      </c>
    </row>
    <row r="104" spans="2:65" s="1" customFormat="1" ht="18" customHeight="1">
      <c r="B104" s="112"/>
      <c r="C104" s="113"/>
      <c r="D104" s="215" t="s">
        <v>142</v>
      </c>
      <c r="E104" s="216"/>
      <c r="F104" s="216"/>
      <c r="G104" s="113"/>
      <c r="H104" s="113"/>
      <c r="I104" s="113"/>
      <c r="J104" s="115">
        <v>0</v>
      </c>
      <c r="K104" s="113"/>
      <c r="L104" s="112"/>
      <c r="M104" s="113"/>
      <c r="N104" s="116" t="s">
        <v>39</v>
      </c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7" t="s">
        <v>143</v>
      </c>
      <c r="AZ104" s="113"/>
      <c r="BA104" s="113"/>
      <c r="BB104" s="113"/>
      <c r="BC104" s="113"/>
      <c r="BD104" s="113"/>
      <c r="BE104" s="118">
        <f t="shared" ref="BE104:BE109" si="0">IF(N104="základní",J104,0)</f>
        <v>0</v>
      </c>
      <c r="BF104" s="118">
        <f t="shared" ref="BF104:BF109" si="1">IF(N104="snížená",J104,0)</f>
        <v>0</v>
      </c>
      <c r="BG104" s="118">
        <f t="shared" ref="BG104:BG109" si="2">IF(N104="zákl. přenesená",J104,0)</f>
        <v>0</v>
      </c>
      <c r="BH104" s="118">
        <f t="shared" ref="BH104:BH109" si="3">IF(N104="sníž. přenesená",J104,0)</f>
        <v>0</v>
      </c>
      <c r="BI104" s="118">
        <f t="shared" ref="BI104:BI109" si="4">IF(N104="nulová",J104,0)</f>
        <v>0</v>
      </c>
      <c r="BJ104" s="117" t="s">
        <v>82</v>
      </c>
      <c r="BK104" s="113"/>
      <c r="BL104" s="113"/>
      <c r="BM104" s="113"/>
    </row>
    <row r="105" spans="2:65" s="1" customFormat="1" ht="18" customHeight="1">
      <c r="B105" s="112"/>
      <c r="C105" s="113"/>
      <c r="D105" s="215" t="s">
        <v>144</v>
      </c>
      <c r="E105" s="216"/>
      <c r="F105" s="216"/>
      <c r="G105" s="113"/>
      <c r="H105" s="113"/>
      <c r="I105" s="113"/>
      <c r="J105" s="115">
        <v>0</v>
      </c>
      <c r="K105" s="113"/>
      <c r="L105" s="112"/>
      <c r="M105" s="113"/>
      <c r="N105" s="116" t="s">
        <v>39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7" t="s">
        <v>143</v>
      </c>
      <c r="AZ105" s="113"/>
      <c r="BA105" s="113"/>
      <c r="BB105" s="113"/>
      <c r="BC105" s="113"/>
      <c r="BD105" s="113"/>
      <c r="BE105" s="118">
        <f t="shared" si="0"/>
        <v>0</v>
      </c>
      <c r="BF105" s="118">
        <f t="shared" si="1"/>
        <v>0</v>
      </c>
      <c r="BG105" s="118">
        <f t="shared" si="2"/>
        <v>0</v>
      </c>
      <c r="BH105" s="118">
        <f t="shared" si="3"/>
        <v>0</v>
      </c>
      <c r="BI105" s="118">
        <f t="shared" si="4"/>
        <v>0</v>
      </c>
      <c r="BJ105" s="117" t="s">
        <v>82</v>
      </c>
      <c r="BK105" s="113"/>
      <c r="BL105" s="113"/>
      <c r="BM105" s="113"/>
    </row>
    <row r="106" spans="2:65" s="1" customFormat="1" ht="18" customHeight="1">
      <c r="B106" s="112"/>
      <c r="C106" s="113"/>
      <c r="D106" s="215" t="s">
        <v>145</v>
      </c>
      <c r="E106" s="216"/>
      <c r="F106" s="216"/>
      <c r="G106" s="113"/>
      <c r="H106" s="113"/>
      <c r="I106" s="113"/>
      <c r="J106" s="115">
        <v>0</v>
      </c>
      <c r="K106" s="113"/>
      <c r="L106" s="112"/>
      <c r="M106" s="113"/>
      <c r="N106" s="116" t="s">
        <v>39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7" t="s">
        <v>143</v>
      </c>
      <c r="AZ106" s="113"/>
      <c r="BA106" s="113"/>
      <c r="BB106" s="113"/>
      <c r="BC106" s="113"/>
      <c r="BD106" s="113"/>
      <c r="BE106" s="118">
        <f t="shared" si="0"/>
        <v>0</v>
      </c>
      <c r="BF106" s="118">
        <f t="shared" si="1"/>
        <v>0</v>
      </c>
      <c r="BG106" s="118">
        <f t="shared" si="2"/>
        <v>0</v>
      </c>
      <c r="BH106" s="118">
        <f t="shared" si="3"/>
        <v>0</v>
      </c>
      <c r="BI106" s="118">
        <f t="shared" si="4"/>
        <v>0</v>
      </c>
      <c r="BJ106" s="117" t="s">
        <v>82</v>
      </c>
      <c r="BK106" s="113"/>
      <c r="BL106" s="113"/>
      <c r="BM106" s="113"/>
    </row>
    <row r="107" spans="2:65" s="1" customFormat="1" ht="18" customHeight="1">
      <c r="B107" s="112"/>
      <c r="C107" s="113"/>
      <c r="D107" s="215" t="s">
        <v>146</v>
      </c>
      <c r="E107" s="216"/>
      <c r="F107" s="216"/>
      <c r="G107" s="113"/>
      <c r="H107" s="113"/>
      <c r="I107" s="113"/>
      <c r="J107" s="115">
        <v>0</v>
      </c>
      <c r="K107" s="113"/>
      <c r="L107" s="112"/>
      <c r="M107" s="113"/>
      <c r="N107" s="116" t="s">
        <v>39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7" t="s">
        <v>143</v>
      </c>
      <c r="AZ107" s="113"/>
      <c r="BA107" s="113"/>
      <c r="BB107" s="113"/>
      <c r="BC107" s="113"/>
      <c r="BD107" s="113"/>
      <c r="BE107" s="118">
        <f t="shared" si="0"/>
        <v>0</v>
      </c>
      <c r="BF107" s="118">
        <f t="shared" si="1"/>
        <v>0</v>
      </c>
      <c r="BG107" s="118">
        <f t="shared" si="2"/>
        <v>0</v>
      </c>
      <c r="BH107" s="118">
        <f t="shared" si="3"/>
        <v>0</v>
      </c>
      <c r="BI107" s="118">
        <f t="shared" si="4"/>
        <v>0</v>
      </c>
      <c r="BJ107" s="117" t="s">
        <v>82</v>
      </c>
      <c r="BK107" s="113"/>
      <c r="BL107" s="113"/>
      <c r="BM107" s="113"/>
    </row>
    <row r="108" spans="2:65" s="1" customFormat="1" ht="18" customHeight="1">
      <c r="B108" s="112"/>
      <c r="C108" s="113"/>
      <c r="D108" s="215" t="s">
        <v>147</v>
      </c>
      <c r="E108" s="216"/>
      <c r="F108" s="216"/>
      <c r="G108" s="113"/>
      <c r="H108" s="113"/>
      <c r="I108" s="113"/>
      <c r="J108" s="115">
        <v>0</v>
      </c>
      <c r="K108" s="113"/>
      <c r="L108" s="112"/>
      <c r="M108" s="113"/>
      <c r="N108" s="116" t="s">
        <v>39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7" t="s">
        <v>143</v>
      </c>
      <c r="AZ108" s="113"/>
      <c r="BA108" s="113"/>
      <c r="BB108" s="113"/>
      <c r="BC108" s="113"/>
      <c r="BD108" s="113"/>
      <c r="BE108" s="118">
        <f t="shared" si="0"/>
        <v>0</v>
      </c>
      <c r="BF108" s="118">
        <f t="shared" si="1"/>
        <v>0</v>
      </c>
      <c r="BG108" s="118">
        <f t="shared" si="2"/>
        <v>0</v>
      </c>
      <c r="BH108" s="118">
        <f t="shared" si="3"/>
        <v>0</v>
      </c>
      <c r="BI108" s="118">
        <f t="shared" si="4"/>
        <v>0</v>
      </c>
      <c r="BJ108" s="117" t="s">
        <v>82</v>
      </c>
      <c r="BK108" s="113"/>
      <c r="BL108" s="113"/>
      <c r="BM108" s="113"/>
    </row>
    <row r="109" spans="2:65" s="1" customFormat="1" ht="18" customHeight="1">
      <c r="B109" s="112"/>
      <c r="C109" s="113"/>
      <c r="D109" s="114" t="s">
        <v>148</v>
      </c>
      <c r="E109" s="113"/>
      <c r="F109" s="113"/>
      <c r="G109" s="113"/>
      <c r="H109" s="113"/>
      <c r="I109" s="113"/>
      <c r="J109" s="115">
        <f>ROUND(J30*T109,2)</f>
        <v>0</v>
      </c>
      <c r="K109" s="113"/>
      <c r="L109" s="112"/>
      <c r="M109" s="113"/>
      <c r="N109" s="116" t="s">
        <v>39</v>
      </c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7" t="s">
        <v>149</v>
      </c>
      <c r="AZ109" s="113"/>
      <c r="BA109" s="113"/>
      <c r="BB109" s="113"/>
      <c r="BC109" s="113"/>
      <c r="BD109" s="113"/>
      <c r="BE109" s="118">
        <f t="shared" si="0"/>
        <v>0</v>
      </c>
      <c r="BF109" s="118">
        <f t="shared" si="1"/>
        <v>0</v>
      </c>
      <c r="BG109" s="118">
        <f t="shared" si="2"/>
        <v>0</v>
      </c>
      <c r="BH109" s="118">
        <f t="shared" si="3"/>
        <v>0</v>
      </c>
      <c r="BI109" s="118">
        <f t="shared" si="4"/>
        <v>0</v>
      </c>
      <c r="BJ109" s="117" t="s">
        <v>82</v>
      </c>
      <c r="BK109" s="113"/>
      <c r="BL109" s="113"/>
      <c r="BM109" s="113"/>
    </row>
    <row r="110" spans="2:65" s="1" customFormat="1" ht="11.25">
      <c r="B110" s="28"/>
      <c r="L110" s="28"/>
    </row>
    <row r="111" spans="2:65" s="1" customFormat="1" ht="29.25" customHeight="1">
      <c r="B111" s="28"/>
      <c r="C111" s="119" t="s">
        <v>150</v>
      </c>
      <c r="D111" s="91"/>
      <c r="E111" s="91"/>
      <c r="F111" s="91"/>
      <c r="G111" s="91"/>
      <c r="H111" s="91"/>
      <c r="I111" s="91"/>
      <c r="J111" s="120">
        <f>ROUND(J96+J103,2)</f>
        <v>0</v>
      </c>
      <c r="K111" s="91"/>
      <c r="L111" s="28"/>
    </row>
    <row r="112" spans="2:65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5" customHeight="1">
      <c r="B117" s="28"/>
      <c r="C117" s="17" t="s">
        <v>151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16</v>
      </c>
      <c r="L119" s="28"/>
    </row>
    <row r="120" spans="2:12" s="1" customFormat="1" ht="16.5" customHeight="1">
      <c r="B120" s="28"/>
      <c r="E120" s="211" t="str">
        <f>E7</f>
        <v>STOMATOLOGIE A ORDINACE V OBJEKTU KD HULÍN</v>
      </c>
      <c r="F120" s="212"/>
      <c r="G120" s="212"/>
      <c r="H120" s="212"/>
      <c r="L120" s="28"/>
    </row>
    <row r="121" spans="2:12" s="1" customFormat="1" ht="12" customHeight="1">
      <c r="B121" s="28"/>
      <c r="C121" s="23" t="s">
        <v>110</v>
      </c>
      <c r="L121" s="28"/>
    </row>
    <row r="122" spans="2:12" s="1" customFormat="1" ht="16.5" customHeight="1">
      <c r="B122" s="28"/>
      <c r="E122" s="172" t="str">
        <f>E9</f>
        <v>08 - Ordinace ZTI</v>
      </c>
      <c r="F122" s="213"/>
      <c r="G122" s="213"/>
      <c r="H122" s="213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F12</f>
        <v>HULÍN</v>
      </c>
      <c r="I124" s="23" t="s">
        <v>22</v>
      </c>
      <c r="J124" s="48" t="str">
        <f>IF(J12="","",J12)</f>
        <v>12. 3. 2025</v>
      </c>
      <c r="L124" s="28"/>
    </row>
    <row r="125" spans="2:12" s="1" customFormat="1" ht="6.95" customHeight="1">
      <c r="B125" s="28"/>
      <c r="L125" s="28"/>
    </row>
    <row r="126" spans="2:12" s="1" customFormat="1" ht="15.2" customHeight="1">
      <c r="B126" s="28"/>
      <c r="C126" s="23" t="s">
        <v>24</v>
      </c>
      <c r="F126" s="21" t="str">
        <f>E15</f>
        <v xml:space="preserve"> </v>
      </c>
      <c r="I126" s="23" t="s">
        <v>30</v>
      </c>
      <c r="J126" s="26" t="str">
        <f>E21</f>
        <v xml:space="preserve"> </v>
      </c>
      <c r="L126" s="28"/>
    </row>
    <row r="127" spans="2:12" s="1" customFormat="1" ht="15.2" customHeight="1">
      <c r="B127" s="28"/>
      <c r="C127" s="23" t="s">
        <v>28</v>
      </c>
      <c r="F127" s="21" t="str">
        <f>IF(E18="","",E18)</f>
        <v>Vyplň údaj</v>
      </c>
      <c r="I127" s="23" t="s">
        <v>32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21"/>
      <c r="C129" s="122" t="s">
        <v>152</v>
      </c>
      <c r="D129" s="123" t="s">
        <v>59</v>
      </c>
      <c r="E129" s="123" t="s">
        <v>55</v>
      </c>
      <c r="F129" s="123" t="s">
        <v>56</v>
      </c>
      <c r="G129" s="123" t="s">
        <v>153</v>
      </c>
      <c r="H129" s="123" t="s">
        <v>154</v>
      </c>
      <c r="I129" s="123" t="s">
        <v>155</v>
      </c>
      <c r="J129" s="124" t="s">
        <v>116</v>
      </c>
      <c r="K129" s="125" t="s">
        <v>156</v>
      </c>
      <c r="L129" s="121"/>
      <c r="M129" s="55" t="s">
        <v>1</v>
      </c>
      <c r="N129" s="56" t="s">
        <v>38</v>
      </c>
      <c r="O129" s="56" t="s">
        <v>157</v>
      </c>
      <c r="P129" s="56" t="s">
        <v>158</v>
      </c>
      <c r="Q129" s="56" t="s">
        <v>159</v>
      </c>
      <c r="R129" s="56" t="s">
        <v>160</v>
      </c>
      <c r="S129" s="56" t="s">
        <v>161</v>
      </c>
      <c r="T129" s="57" t="s">
        <v>162</v>
      </c>
    </row>
    <row r="130" spans="2:65" s="1" customFormat="1" ht="22.9" customHeight="1">
      <c r="B130" s="28"/>
      <c r="C130" s="60" t="s">
        <v>163</v>
      </c>
      <c r="J130" s="126">
        <f>BK130</f>
        <v>0</v>
      </c>
      <c r="L130" s="28"/>
      <c r="M130" s="58"/>
      <c r="N130" s="49"/>
      <c r="O130" s="49"/>
      <c r="P130" s="127">
        <f>P131</f>
        <v>0</v>
      </c>
      <c r="Q130" s="49"/>
      <c r="R130" s="127">
        <f>R131</f>
        <v>0.39171999999999996</v>
      </c>
      <c r="S130" s="49"/>
      <c r="T130" s="128">
        <f>T131</f>
        <v>0</v>
      </c>
      <c r="AT130" s="13" t="s">
        <v>73</v>
      </c>
      <c r="AU130" s="13" t="s">
        <v>118</v>
      </c>
      <c r="BK130" s="129">
        <f>BK131</f>
        <v>0</v>
      </c>
    </row>
    <row r="131" spans="2:65" s="11" customFormat="1" ht="25.9" customHeight="1">
      <c r="B131" s="130"/>
      <c r="D131" s="131" t="s">
        <v>73</v>
      </c>
      <c r="E131" s="132" t="s">
        <v>369</v>
      </c>
      <c r="F131" s="132" t="s">
        <v>370</v>
      </c>
      <c r="I131" s="133"/>
      <c r="J131" s="134">
        <f>BK131</f>
        <v>0</v>
      </c>
      <c r="L131" s="130"/>
      <c r="M131" s="135"/>
      <c r="P131" s="136">
        <f>P132+P143+P151</f>
        <v>0</v>
      </c>
      <c r="R131" s="136">
        <f>R132+R143+R151</f>
        <v>0.39171999999999996</v>
      </c>
      <c r="T131" s="137">
        <f>T132+T143+T151</f>
        <v>0</v>
      </c>
      <c r="AR131" s="131" t="s">
        <v>84</v>
      </c>
      <c r="AT131" s="138" t="s">
        <v>73</v>
      </c>
      <c r="AU131" s="138" t="s">
        <v>74</v>
      </c>
      <c r="AY131" s="131" t="s">
        <v>166</v>
      </c>
      <c r="BK131" s="139">
        <f>BK132+BK143+BK151</f>
        <v>0</v>
      </c>
    </row>
    <row r="132" spans="2:65" s="11" customFormat="1" ht="22.9" customHeight="1">
      <c r="B132" s="130"/>
      <c r="D132" s="131" t="s">
        <v>73</v>
      </c>
      <c r="E132" s="140" t="s">
        <v>761</v>
      </c>
      <c r="F132" s="140" t="s">
        <v>762</v>
      </c>
      <c r="I132" s="133"/>
      <c r="J132" s="141">
        <f>BK132</f>
        <v>0</v>
      </c>
      <c r="L132" s="130"/>
      <c r="M132" s="135"/>
      <c r="P132" s="136">
        <f>SUM(P133:P142)</f>
        <v>0</v>
      </c>
      <c r="R132" s="136">
        <f>SUM(R133:R142)</f>
        <v>4.5669999999999995E-2</v>
      </c>
      <c r="T132" s="137">
        <f>SUM(T133:T142)</f>
        <v>0</v>
      </c>
      <c r="AR132" s="131" t="s">
        <v>84</v>
      </c>
      <c r="AT132" s="138" t="s">
        <v>73</v>
      </c>
      <c r="AU132" s="138" t="s">
        <v>82</v>
      </c>
      <c r="AY132" s="131" t="s">
        <v>166</v>
      </c>
      <c r="BK132" s="139">
        <f>SUM(BK133:BK142)</f>
        <v>0</v>
      </c>
    </row>
    <row r="133" spans="2:65" s="1" customFormat="1" ht="16.5" customHeight="1">
      <c r="B133" s="112"/>
      <c r="C133" s="142" t="s">
        <v>82</v>
      </c>
      <c r="D133" s="142" t="s">
        <v>168</v>
      </c>
      <c r="E133" s="143" t="s">
        <v>763</v>
      </c>
      <c r="F133" s="144" t="s">
        <v>764</v>
      </c>
      <c r="G133" s="145" t="s">
        <v>187</v>
      </c>
      <c r="H133" s="146">
        <v>5</v>
      </c>
      <c r="I133" s="147"/>
      <c r="J133" s="148">
        <f t="shared" ref="J133:J142" si="5">ROUND(I133*H133,2)</f>
        <v>0</v>
      </c>
      <c r="K133" s="149"/>
      <c r="L133" s="28"/>
      <c r="M133" s="150" t="s">
        <v>1</v>
      </c>
      <c r="N133" s="111" t="s">
        <v>39</v>
      </c>
      <c r="P133" s="151">
        <f t="shared" ref="P133:P142" si="6">O133*H133</f>
        <v>0</v>
      </c>
      <c r="Q133" s="151">
        <v>1.7899999999999999E-3</v>
      </c>
      <c r="R133" s="151">
        <f t="shared" ref="R133:R142" si="7">Q133*H133</f>
        <v>8.9499999999999996E-3</v>
      </c>
      <c r="S133" s="151">
        <v>0</v>
      </c>
      <c r="T133" s="152">
        <f t="shared" ref="T133:T142" si="8">S133*H133</f>
        <v>0</v>
      </c>
      <c r="AR133" s="153" t="s">
        <v>234</v>
      </c>
      <c r="AT133" s="153" t="s">
        <v>168</v>
      </c>
      <c r="AU133" s="153" t="s">
        <v>84</v>
      </c>
      <c r="AY133" s="13" t="s">
        <v>166</v>
      </c>
      <c r="BE133" s="154">
        <f t="shared" ref="BE133:BE142" si="9">IF(N133="základní",J133,0)</f>
        <v>0</v>
      </c>
      <c r="BF133" s="154">
        <f t="shared" ref="BF133:BF142" si="10">IF(N133="snížená",J133,0)</f>
        <v>0</v>
      </c>
      <c r="BG133" s="154">
        <f t="shared" ref="BG133:BG142" si="11">IF(N133="zákl. přenesená",J133,0)</f>
        <v>0</v>
      </c>
      <c r="BH133" s="154">
        <f t="shared" ref="BH133:BH142" si="12">IF(N133="sníž. přenesená",J133,0)</f>
        <v>0</v>
      </c>
      <c r="BI133" s="154">
        <f t="shared" ref="BI133:BI142" si="13">IF(N133="nulová",J133,0)</f>
        <v>0</v>
      </c>
      <c r="BJ133" s="13" t="s">
        <v>82</v>
      </c>
      <c r="BK133" s="154">
        <f t="shared" ref="BK133:BK142" si="14">ROUND(I133*H133,2)</f>
        <v>0</v>
      </c>
      <c r="BL133" s="13" t="s">
        <v>234</v>
      </c>
      <c r="BM133" s="153" t="s">
        <v>1402</v>
      </c>
    </row>
    <row r="134" spans="2:65" s="1" customFormat="1" ht="16.5" customHeight="1">
      <c r="B134" s="112"/>
      <c r="C134" s="142" t="s">
        <v>84</v>
      </c>
      <c r="D134" s="142" t="s">
        <v>168</v>
      </c>
      <c r="E134" s="143" t="s">
        <v>766</v>
      </c>
      <c r="F134" s="144" t="s">
        <v>767</v>
      </c>
      <c r="G134" s="145" t="s">
        <v>295</v>
      </c>
      <c r="H134" s="146">
        <v>14.5</v>
      </c>
      <c r="I134" s="147"/>
      <c r="J134" s="148">
        <f t="shared" si="5"/>
        <v>0</v>
      </c>
      <c r="K134" s="149"/>
      <c r="L134" s="28"/>
      <c r="M134" s="150" t="s">
        <v>1</v>
      </c>
      <c r="N134" s="111" t="s">
        <v>39</v>
      </c>
      <c r="P134" s="151">
        <f t="shared" si="6"/>
        <v>0</v>
      </c>
      <c r="Q134" s="151">
        <v>7.3999999999999999E-4</v>
      </c>
      <c r="R134" s="151">
        <f t="shared" si="7"/>
        <v>1.073E-2</v>
      </c>
      <c r="S134" s="151">
        <v>0</v>
      </c>
      <c r="T134" s="152">
        <f t="shared" si="8"/>
        <v>0</v>
      </c>
      <c r="AR134" s="153" t="s">
        <v>234</v>
      </c>
      <c r="AT134" s="153" t="s">
        <v>168</v>
      </c>
      <c r="AU134" s="153" t="s">
        <v>84</v>
      </c>
      <c r="AY134" s="13" t="s">
        <v>166</v>
      </c>
      <c r="BE134" s="154">
        <f t="shared" si="9"/>
        <v>0</v>
      </c>
      <c r="BF134" s="154">
        <f t="shared" si="10"/>
        <v>0</v>
      </c>
      <c r="BG134" s="154">
        <f t="shared" si="11"/>
        <v>0</v>
      </c>
      <c r="BH134" s="154">
        <f t="shared" si="12"/>
        <v>0</v>
      </c>
      <c r="BI134" s="154">
        <f t="shared" si="13"/>
        <v>0</v>
      </c>
      <c r="BJ134" s="13" t="s">
        <v>82</v>
      </c>
      <c r="BK134" s="154">
        <f t="shared" si="14"/>
        <v>0</v>
      </c>
      <c r="BL134" s="13" t="s">
        <v>234</v>
      </c>
      <c r="BM134" s="153" t="s">
        <v>1403</v>
      </c>
    </row>
    <row r="135" spans="2:65" s="1" customFormat="1" ht="16.5" customHeight="1">
      <c r="B135" s="112"/>
      <c r="C135" s="142" t="s">
        <v>180</v>
      </c>
      <c r="D135" s="142" t="s">
        <v>168</v>
      </c>
      <c r="E135" s="143" t="s">
        <v>769</v>
      </c>
      <c r="F135" s="144" t="s">
        <v>770</v>
      </c>
      <c r="G135" s="145" t="s">
        <v>295</v>
      </c>
      <c r="H135" s="146">
        <v>4</v>
      </c>
      <c r="I135" s="147"/>
      <c r="J135" s="148">
        <f t="shared" si="5"/>
        <v>0</v>
      </c>
      <c r="K135" s="149"/>
      <c r="L135" s="28"/>
      <c r="M135" s="150" t="s">
        <v>1</v>
      </c>
      <c r="N135" s="111" t="s">
        <v>39</v>
      </c>
      <c r="P135" s="151">
        <f t="shared" si="6"/>
        <v>0</v>
      </c>
      <c r="Q135" s="151">
        <v>1.9599999999999999E-3</v>
      </c>
      <c r="R135" s="151">
        <f t="shared" si="7"/>
        <v>7.8399999999999997E-3</v>
      </c>
      <c r="S135" s="151">
        <v>0</v>
      </c>
      <c r="T135" s="152">
        <f t="shared" si="8"/>
        <v>0</v>
      </c>
      <c r="AR135" s="153" t="s">
        <v>234</v>
      </c>
      <c r="AT135" s="153" t="s">
        <v>168</v>
      </c>
      <c r="AU135" s="153" t="s">
        <v>84</v>
      </c>
      <c r="AY135" s="13" t="s">
        <v>166</v>
      </c>
      <c r="BE135" s="154">
        <f t="shared" si="9"/>
        <v>0</v>
      </c>
      <c r="BF135" s="154">
        <f t="shared" si="10"/>
        <v>0</v>
      </c>
      <c r="BG135" s="154">
        <f t="shared" si="11"/>
        <v>0</v>
      </c>
      <c r="BH135" s="154">
        <f t="shared" si="12"/>
        <v>0</v>
      </c>
      <c r="BI135" s="154">
        <f t="shared" si="13"/>
        <v>0</v>
      </c>
      <c r="BJ135" s="13" t="s">
        <v>82</v>
      </c>
      <c r="BK135" s="154">
        <f t="shared" si="14"/>
        <v>0</v>
      </c>
      <c r="BL135" s="13" t="s">
        <v>234</v>
      </c>
      <c r="BM135" s="153" t="s">
        <v>1404</v>
      </c>
    </row>
    <row r="136" spans="2:65" s="1" customFormat="1" ht="16.5" customHeight="1">
      <c r="B136" s="112"/>
      <c r="C136" s="142" t="s">
        <v>172</v>
      </c>
      <c r="D136" s="142" t="s">
        <v>168</v>
      </c>
      <c r="E136" s="143" t="s">
        <v>781</v>
      </c>
      <c r="F136" s="144" t="s">
        <v>782</v>
      </c>
      <c r="G136" s="145" t="s">
        <v>295</v>
      </c>
      <c r="H136" s="146">
        <v>16</v>
      </c>
      <c r="I136" s="147"/>
      <c r="J136" s="148">
        <f t="shared" si="5"/>
        <v>0</v>
      </c>
      <c r="K136" s="149"/>
      <c r="L136" s="28"/>
      <c r="M136" s="150" t="s">
        <v>1</v>
      </c>
      <c r="N136" s="111" t="s">
        <v>39</v>
      </c>
      <c r="P136" s="151">
        <f t="shared" si="6"/>
        <v>0</v>
      </c>
      <c r="Q136" s="151">
        <v>4.6999999999999999E-4</v>
      </c>
      <c r="R136" s="151">
        <f t="shared" si="7"/>
        <v>7.5199999999999998E-3</v>
      </c>
      <c r="S136" s="151">
        <v>0</v>
      </c>
      <c r="T136" s="152">
        <f t="shared" si="8"/>
        <v>0</v>
      </c>
      <c r="AR136" s="153" t="s">
        <v>234</v>
      </c>
      <c r="AT136" s="153" t="s">
        <v>168</v>
      </c>
      <c r="AU136" s="153" t="s">
        <v>84</v>
      </c>
      <c r="AY136" s="13" t="s">
        <v>166</v>
      </c>
      <c r="BE136" s="154">
        <f t="shared" si="9"/>
        <v>0</v>
      </c>
      <c r="BF136" s="154">
        <f t="shared" si="10"/>
        <v>0</v>
      </c>
      <c r="BG136" s="154">
        <f t="shared" si="11"/>
        <v>0</v>
      </c>
      <c r="BH136" s="154">
        <f t="shared" si="12"/>
        <v>0</v>
      </c>
      <c r="BI136" s="154">
        <f t="shared" si="13"/>
        <v>0</v>
      </c>
      <c r="BJ136" s="13" t="s">
        <v>82</v>
      </c>
      <c r="BK136" s="154">
        <f t="shared" si="14"/>
        <v>0</v>
      </c>
      <c r="BL136" s="13" t="s">
        <v>234</v>
      </c>
      <c r="BM136" s="153" t="s">
        <v>1405</v>
      </c>
    </row>
    <row r="137" spans="2:65" s="1" customFormat="1" ht="16.5" customHeight="1">
      <c r="B137" s="112"/>
      <c r="C137" s="142" t="s">
        <v>189</v>
      </c>
      <c r="D137" s="142" t="s">
        <v>168</v>
      </c>
      <c r="E137" s="143" t="s">
        <v>787</v>
      </c>
      <c r="F137" s="144" t="s">
        <v>788</v>
      </c>
      <c r="G137" s="145" t="s">
        <v>295</v>
      </c>
      <c r="H137" s="146">
        <v>2</v>
      </c>
      <c r="I137" s="147"/>
      <c r="J137" s="148">
        <f t="shared" si="5"/>
        <v>0</v>
      </c>
      <c r="K137" s="149"/>
      <c r="L137" s="28"/>
      <c r="M137" s="150" t="s">
        <v>1</v>
      </c>
      <c r="N137" s="111" t="s">
        <v>39</v>
      </c>
      <c r="P137" s="151">
        <f t="shared" si="6"/>
        <v>0</v>
      </c>
      <c r="Q137" s="151">
        <v>1.57E-3</v>
      </c>
      <c r="R137" s="151">
        <f t="shared" si="7"/>
        <v>3.14E-3</v>
      </c>
      <c r="S137" s="151">
        <v>0</v>
      </c>
      <c r="T137" s="152">
        <f t="shared" si="8"/>
        <v>0</v>
      </c>
      <c r="AR137" s="153" t="s">
        <v>234</v>
      </c>
      <c r="AT137" s="153" t="s">
        <v>168</v>
      </c>
      <c r="AU137" s="153" t="s">
        <v>84</v>
      </c>
      <c r="AY137" s="13" t="s">
        <v>166</v>
      </c>
      <c r="BE137" s="154">
        <f t="shared" si="9"/>
        <v>0</v>
      </c>
      <c r="BF137" s="154">
        <f t="shared" si="10"/>
        <v>0</v>
      </c>
      <c r="BG137" s="154">
        <f t="shared" si="11"/>
        <v>0</v>
      </c>
      <c r="BH137" s="154">
        <f t="shared" si="12"/>
        <v>0</v>
      </c>
      <c r="BI137" s="154">
        <f t="shared" si="13"/>
        <v>0</v>
      </c>
      <c r="BJ137" s="13" t="s">
        <v>82</v>
      </c>
      <c r="BK137" s="154">
        <f t="shared" si="14"/>
        <v>0</v>
      </c>
      <c r="BL137" s="13" t="s">
        <v>234</v>
      </c>
      <c r="BM137" s="153" t="s">
        <v>1406</v>
      </c>
    </row>
    <row r="138" spans="2:65" s="1" customFormat="1" ht="24.2" customHeight="1">
      <c r="B138" s="112"/>
      <c r="C138" s="142" t="s">
        <v>193</v>
      </c>
      <c r="D138" s="142" t="s">
        <v>168</v>
      </c>
      <c r="E138" s="143" t="s">
        <v>790</v>
      </c>
      <c r="F138" s="144" t="s">
        <v>791</v>
      </c>
      <c r="G138" s="145" t="s">
        <v>295</v>
      </c>
      <c r="H138" s="146">
        <v>8</v>
      </c>
      <c r="I138" s="147"/>
      <c r="J138" s="148">
        <f t="shared" si="5"/>
        <v>0</v>
      </c>
      <c r="K138" s="149"/>
      <c r="L138" s="28"/>
      <c r="M138" s="150" t="s">
        <v>1</v>
      </c>
      <c r="N138" s="111" t="s">
        <v>39</v>
      </c>
      <c r="P138" s="151">
        <f t="shared" si="6"/>
        <v>0</v>
      </c>
      <c r="Q138" s="151">
        <v>8.5999999999999998E-4</v>
      </c>
      <c r="R138" s="151">
        <f t="shared" si="7"/>
        <v>6.8799999999999998E-3</v>
      </c>
      <c r="S138" s="151">
        <v>0</v>
      </c>
      <c r="T138" s="152">
        <f t="shared" si="8"/>
        <v>0</v>
      </c>
      <c r="AR138" s="153" t="s">
        <v>234</v>
      </c>
      <c r="AT138" s="153" t="s">
        <v>168</v>
      </c>
      <c r="AU138" s="153" t="s">
        <v>84</v>
      </c>
      <c r="AY138" s="13" t="s">
        <v>166</v>
      </c>
      <c r="BE138" s="154">
        <f t="shared" si="9"/>
        <v>0</v>
      </c>
      <c r="BF138" s="154">
        <f t="shared" si="10"/>
        <v>0</v>
      </c>
      <c r="BG138" s="154">
        <f t="shared" si="11"/>
        <v>0</v>
      </c>
      <c r="BH138" s="154">
        <f t="shared" si="12"/>
        <v>0</v>
      </c>
      <c r="BI138" s="154">
        <f t="shared" si="13"/>
        <v>0</v>
      </c>
      <c r="BJ138" s="13" t="s">
        <v>82</v>
      </c>
      <c r="BK138" s="154">
        <f t="shared" si="14"/>
        <v>0</v>
      </c>
      <c r="BL138" s="13" t="s">
        <v>234</v>
      </c>
      <c r="BM138" s="153" t="s">
        <v>1407</v>
      </c>
    </row>
    <row r="139" spans="2:65" s="1" customFormat="1" ht="16.5" customHeight="1">
      <c r="B139" s="112"/>
      <c r="C139" s="142" t="s">
        <v>199</v>
      </c>
      <c r="D139" s="142" t="s">
        <v>168</v>
      </c>
      <c r="E139" s="143" t="s">
        <v>796</v>
      </c>
      <c r="F139" s="144" t="s">
        <v>797</v>
      </c>
      <c r="G139" s="145" t="s">
        <v>187</v>
      </c>
      <c r="H139" s="146">
        <v>10</v>
      </c>
      <c r="I139" s="147"/>
      <c r="J139" s="148">
        <f t="shared" si="5"/>
        <v>0</v>
      </c>
      <c r="K139" s="149"/>
      <c r="L139" s="28"/>
      <c r="M139" s="150" t="s">
        <v>1</v>
      </c>
      <c r="N139" s="111" t="s">
        <v>39</v>
      </c>
      <c r="P139" s="151">
        <f t="shared" si="6"/>
        <v>0</v>
      </c>
      <c r="Q139" s="151">
        <v>0</v>
      </c>
      <c r="R139" s="151">
        <f t="shared" si="7"/>
        <v>0</v>
      </c>
      <c r="S139" s="151">
        <v>0</v>
      </c>
      <c r="T139" s="152">
        <f t="shared" si="8"/>
        <v>0</v>
      </c>
      <c r="AR139" s="153" t="s">
        <v>234</v>
      </c>
      <c r="AT139" s="153" t="s">
        <v>168</v>
      </c>
      <c r="AU139" s="153" t="s">
        <v>84</v>
      </c>
      <c r="AY139" s="13" t="s">
        <v>166</v>
      </c>
      <c r="BE139" s="154">
        <f t="shared" si="9"/>
        <v>0</v>
      </c>
      <c r="BF139" s="154">
        <f t="shared" si="10"/>
        <v>0</v>
      </c>
      <c r="BG139" s="154">
        <f t="shared" si="11"/>
        <v>0</v>
      </c>
      <c r="BH139" s="154">
        <f t="shared" si="12"/>
        <v>0</v>
      </c>
      <c r="BI139" s="154">
        <f t="shared" si="13"/>
        <v>0</v>
      </c>
      <c r="BJ139" s="13" t="s">
        <v>82</v>
      </c>
      <c r="BK139" s="154">
        <f t="shared" si="14"/>
        <v>0</v>
      </c>
      <c r="BL139" s="13" t="s">
        <v>234</v>
      </c>
      <c r="BM139" s="153" t="s">
        <v>1408</v>
      </c>
    </row>
    <row r="140" spans="2:65" s="1" customFormat="1" ht="16.5" customHeight="1">
      <c r="B140" s="112"/>
      <c r="C140" s="142" t="s">
        <v>178</v>
      </c>
      <c r="D140" s="142" t="s">
        <v>168</v>
      </c>
      <c r="E140" s="143" t="s">
        <v>805</v>
      </c>
      <c r="F140" s="144" t="s">
        <v>806</v>
      </c>
      <c r="G140" s="145" t="s">
        <v>251</v>
      </c>
      <c r="H140" s="146">
        <v>5</v>
      </c>
      <c r="I140" s="147"/>
      <c r="J140" s="148">
        <f t="shared" si="5"/>
        <v>0</v>
      </c>
      <c r="K140" s="149"/>
      <c r="L140" s="28"/>
      <c r="M140" s="150" t="s">
        <v>1</v>
      </c>
      <c r="N140" s="111" t="s">
        <v>39</v>
      </c>
      <c r="P140" s="151">
        <f t="shared" si="6"/>
        <v>0</v>
      </c>
      <c r="Q140" s="151">
        <v>0</v>
      </c>
      <c r="R140" s="151">
        <f t="shared" si="7"/>
        <v>0</v>
      </c>
      <c r="S140" s="151">
        <v>0</v>
      </c>
      <c r="T140" s="152">
        <f t="shared" si="8"/>
        <v>0</v>
      </c>
      <c r="AR140" s="153" t="s">
        <v>234</v>
      </c>
      <c r="AT140" s="153" t="s">
        <v>168</v>
      </c>
      <c r="AU140" s="153" t="s">
        <v>84</v>
      </c>
      <c r="AY140" s="13" t="s">
        <v>166</v>
      </c>
      <c r="BE140" s="154">
        <f t="shared" si="9"/>
        <v>0</v>
      </c>
      <c r="BF140" s="154">
        <f t="shared" si="10"/>
        <v>0</v>
      </c>
      <c r="BG140" s="154">
        <f t="shared" si="11"/>
        <v>0</v>
      </c>
      <c r="BH140" s="154">
        <f t="shared" si="12"/>
        <v>0</v>
      </c>
      <c r="BI140" s="154">
        <f t="shared" si="13"/>
        <v>0</v>
      </c>
      <c r="BJ140" s="13" t="s">
        <v>82</v>
      </c>
      <c r="BK140" s="154">
        <f t="shared" si="14"/>
        <v>0</v>
      </c>
      <c r="BL140" s="13" t="s">
        <v>234</v>
      </c>
      <c r="BM140" s="153" t="s">
        <v>1409</v>
      </c>
    </row>
    <row r="141" spans="2:65" s="1" customFormat="1" ht="24.2" customHeight="1">
      <c r="B141" s="112"/>
      <c r="C141" s="142" t="s">
        <v>207</v>
      </c>
      <c r="D141" s="142" t="s">
        <v>168</v>
      </c>
      <c r="E141" s="143" t="s">
        <v>808</v>
      </c>
      <c r="F141" s="144" t="s">
        <v>809</v>
      </c>
      <c r="G141" s="145" t="s">
        <v>251</v>
      </c>
      <c r="H141" s="146">
        <v>1</v>
      </c>
      <c r="I141" s="147"/>
      <c r="J141" s="148">
        <f t="shared" si="5"/>
        <v>0</v>
      </c>
      <c r="K141" s="149"/>
      <c r="L141" s="28"/>
      <c r="M141" s="150" t="s">
        <v>1</v>
      </c>
      <c r="N141" s="111" t="s">
        <v>39</v>
      </c>
      <c r="P141" s="151">
        <f t="shared" si="6"/>
        <v>0</v>
      </c>
      <c r="Q141" s="151">
        <v>6.0999999999999997E-4</v>
      </c>
      <c r="R141" s="151">
        <f t="shared" si="7"/>
        <v>6.0999999999999997E-4</v>
      </c>
      <c r="S141" s="151">
        <v>0</v>
      </c>
      <c r="T141" s="152">
        <f t="shared" si="8"/>
        <v>0</v>
      </c>
      <c r="AR141" s="153" t="s">
        <v>234</v>
      </c>
      <c r="AT141" s="153" t="s">
        <v>168</v>
      </c>
      <c r="AU141" s="153" t="s">
        <v>84</v>
      </c>
      <c r="AY141" s="13" t="s">
        <v>166</v>
      </c>
      <c r="BE141" s="154">
        <f t="shared" si="9"/>
        <v>0</v>
      </c>
      <c r="BF141" s="154">
        <f t="shared" si="10"/>
        <v>0</v>
      </c>
      <c r="BG141" s="154">
        <f t="shared" si="11"/>
        <v>0</v>
      </c>
      <c r="BH141" s="154">
        <f t="shared" si="12"/>
        <v>0</v>
      </c>
      <c r="BI141" s="154">
        <f t="shared" si="13"/>
        <v>0</v>
      </c>
      <c r="BJ141" s="13" t="s">
        <v>82</v>
      </c>
      <c r="BK141" s="154">
        <f t="shared" si="14"/>
        <v>0</v>
      </c>
      <c r="BL141" s="13" t="s">
        <v>234</v>
      </c>
      <c r="BM141" s="153" t="s">
        <v>1410</v>
      </c>
    </row>
    <row r="142" spans="2:65" s="1" customFormat="1" ht="24.2" customHeight="1">
      <c r="B142" s="112"/>
      <c r="C142" s="142" t="s">
        <v>211</v>
      </c>
      <c r="D142" s="142" t="s">
        <v>168</v>
      </c>
      <c r="E142" s="143" t="s">
        <v>811</v>
      </c>
      <c r="F142" s="144" t="s">
        <v>812</v>
      </c>
      <c r="G142" s="145" t="s">
        <v>177</v>
      </c>
      <c r="H142" s="146">
        <v>0.65</v>
      </c>
      <c r="I142" s="147"/>
      <c r="J142" s="148">
        <f t="shared" si="5"/>
        <v>0</v>
      </c>
      <c r="K142" s="149"/>
      <c r="L142" s="28"/>
      <c r="M142" s="150" t="s">
        <v>1</v>
      </c>
      <c r="N142" s="111" t="s">
        <v>39</v>
      </c>
      <c r="P142" s="151">
        <f t="shared" si="6"/>
        <v>0</v>
      </c>
      <c r="Q142" s="151">
        <v>0</v>
      </c>
      <c r="R142" s="151">
        <f t="shared" si="7"/>
        <v>0</v>
      </c>
      <c r="S142" s="151">
        <v>0</v>
      </c>
      <c r="T142" s="152">
        <f t="shared" si="8"/>
        <v>0</v>
      </c>
      <c r="AR142" s="153" t="s">
        <v>234</v>
      </c>
      <c r="AT142" s="153" t="s">
        <v>168</v>
      </c>
      <c r="AU142" s="153" t="s">
        <v>84</v>
      </c>
      <c r="AY142" s="13" t="s">
        <v>166</v>
      </c>
      <c r="BE142" s="154">
        <f t="shared" si="9"/>
        <v>0</v>
      </c>
      <c r="BF142" s="154">
        <f t="shared" si="10"/>
        <v>0</v>
      </c>
      <c r="BG142" s="154">
        <f t="shared" si="11"/>
        <v>0</v>
      </c>
      <c r="BH142" s="154">
        <f t="shared" si="12"/>
        <v>0</v>
      </c>
      <c r="BI142" s="154">
        <f t="shared" si="13"/>
        <v>0</v>
      </c>
      <c r="BJ142" s="13" t="s">
        <v>82</v>
      </c>
      <c r="BK142" s="154">
        <f t="shared" si="14"/>
        <v>0</v>
      </c>
      <c r="BL142" s="13" t="s">
        <v>234</v>
      </c>
      <c r="BM142" s="153" t="s">
        <v>1411</v>
      </c>
    </row>
    <row r="143" spans="2:65" s="11" customFormat="1" ht="22.9" customHeight="1">
      <c r="B143" s="130"/>
      <c r="D143" s="131" t="s">
        <v>73</v>
      </c>
      <c r="E143" s="140" t="s">
        <v>401</v>
      </c>
      <c r="F143" s="140" t="s">
        <v>402</v>
      </c>
      <c r="I143" s="133"/>
      <c r="J143" s="141">
        <f>BK143</f>
        <v>0</v>
      </c>
      <c r="L143" s="130"/>
      <c r="M143" s="135"/>
      <c r="P143" s="136">
        <f>SUM(P144:P150)</f>
        <v>0</v>
      </c>
      <c r="R143" s="136">
        <f>SUM(R144:R150)</f>
        <v>9.4269999999999993E-2</v>
      </c>
      <c r="T143" s="137">
        <f>SUM(T144:T150)</f>
        <v>0</v>
      </c>
      <c r="AR143" s="131" t="s">
        <v>84</v>
      </c>
      <c r="AT143" s="138" t="s">
        <v>73</v>
      </c>
      <c r="AU143" s="138" t="s">
        <v>82</v>
      </c>
      <c r="AY143" s="131" t="s">
        <v>166</v>
      </c>
      <c r="BK143" s="139">
        <f>SUM(BK144:BK150)</f>
        <v>0</v>
      </c>
    </row>
    <row r="144" spans="2:65" s="1" customFormat="1" ht="24.2" customHeight="1">
      <c r="B144" s="112"/>
      <c r="C144" s="142" t="s">
        <v>215</v>
      </c>
      <c r="D144" s="142" t="s">
        <v>168</v>
      </c>
      <c r="E144" s="143" t="s">
        <v>814</v>
      </c>
      <c r="F144" s="144" t="s">
        <v>815</v>
      </c>
      <c r="G144" s="145" t="s">
        <v>251</v>
      </c>
      <c r="H144" s="146">
        <v>2</v>
      </c>
      <c r="I144" s="147"/>
      <c r="J144" s="148">
        <f t="shared" ref="J144:J150" si="15">ROUND(I144*H144,2)</f>
        <v>0</v>
      </c>
      <c r="K144" s="149"/>
      <c r="L144" s="28"/>
      <c r="M144" s="150" t="s">
        <v>1</v>
      </c>
      <c r="N144" s="111" t="s">
        <v>39</v>
      </c>
      <c r="P144" s="151">
        <f t="shared" ref="P144:P150" si="16">O144*H144</f>
        <v>0</v>
      </c>
      <c r="Q144" s="151">
        <v>0</v>
      </c>
      <c r="R144" s="151">
        <f t="shared" ref="R144:R150" si="17">Q144*H144</f>
        <v>0</v>
      </c>
      <c r="S144" s="151">
        <v>0</v>
      </c>
      <c r="T144" s="152">
        <f t="shared" ref="T144:T150" si="18">S144*H144</f>
        <v>0</v>
      </c>
      <c r="AR144" s="153" t="s">
        <v>234</v>
      </c>
      <c r="AT144" s="153" t="s">
        <v>168</v>
      </c>
      <c r="AU144" s="153" t="s">
        <v>84</v>
      </c>
      <c r="AY144" s="13" t="s">
        <v>166</v>
      </c>
      <c r="BE144" s="154">
        <f t="shared" ref="BE144:BE150" si="19">IF(N144="základní",J144,0)</f>
        <v>0</v>
      </c>
      <c r="BF144" s="154">
        <f t="shared" ref="BF144:BF150" si="20">IF(N144="snížená",J144,0)</f>
        <v>0</v>
      </c>
      <c r="BG144" s="154">
        <f t="shared" ref="BG144:BG150" si="21">IF(N144="zákl. přenesená",J144,0)</f>
        <v>0</v>
      </c>
      <c r="BH144" s="154">
        <f t="shared" ref="BH144:BH150" si="22">IF(N144="sníž. přenesená",J144,0)</f>
        <v>0</v>
      </c>
      <c r="BI144" s="154">
        <f t="shared" ref="BI144:BI150" si="23">IF(N144="nulová",J144,0)</f>
        <v>0</v>
      </c>
      <c r="BJ144" s="13" t="s">
        <v>82</v>
      </c>
      <c r="BK144" s="154">
        <f t="shared" ref="BK144:BK150" si="24">ROUND(I144*H144,2)</f>
        <v>0</v>
      </c>
      <c r="BL144" s="13" t="s">
        <v>234</v>
      </c>
      <c r="BM144" s="153" t="s">
        <v>1412</v>
      </c>
    </row>
    <row r="145" spans="2:65" s="1" customFormat="1" ht="24.2" customHeight="1">
      <c r="B145" s="112"/>
      <c r="C145" s="142" t="s">
        <v>8</v>
      </c>
      <c r="D145" s="142" t="s">
        <v>168</v>
      </c>
      <c r="E145" s="143" t="s">
        <v>817</v>
      </c>
      <c r="F145" s="144" t="s">
        <v>818</v>
      </c>
      <c r="G145" s="145" t="s">
        <v>295</v>
      </c>
      <c r="H145" s="146">
        <v>68</v>
      </c>
      <c r="I145" s="147"/>
      <c r="J145" s="148">
        <f t="shared" si="15"/>
        <v>0</v>
      </c>
      <c r="K145" s="149"/>
      <c r="L145" s="28"/>
      <c r="M145" s="150" t="s">
        <v>1</v>
      </c>
      <c r="N145" s="111" t="s">
        <v>39</v>
      </c>
      <c r="P145" s="151">
        <f t="shared" si="16"/>
        <v>0</v>
      </c>
      <c r="Q145" s="151">
        <v>1.15E-3</v>
      </c>
      <c r="R145" s="151">
        <f t="shared" si="17"/>
        <v>7.8199999999999992E-2</v>
      </c>
      <c r="S145" s="151">
        <v>0</v>
      </c>
      <c r="T145" s="152">
        <f t="shared" si="18"/>
        <v>0</v>
      </c>
      <c r="AR145" s="153" t="s">
        <v>234</v>
      </c>
      <c r="AT145" s="153" t="s">
        <v>168</v>
      </c>
      <c r="AU145" s="153" t="s">
        <v>84</v>
      </c>
      <c r="AY145" s="13" t="s">
        <v>166</v>
      </c>
      <c r="BE145" s="154">
        <f t="shared" si="19"/>
        <v>0</v>
      </c>
      <c r="BF145" s="154">
        <f t="shared" si="20"/>
        <v>0</v>
      </c>
      <c r="BG145" s="154">
        <f t="shared" si="21"/>
        <v>0</v>
      </c>
      <c r="BH145" s="154">
        <f t="shared" si="22"/>
        <v>0</v>
      </c>
      <c r="BI145" s="154">
        <f t="shared" si="23"/>
        <v>0</v>
      </c>
      <c r="BJ145" s="13" t="s">
        <v>82</v>
      </c>
      <c r="BK145" s="154">
        <f t="shared" si="24"/>
        <v>0</v>
      </c>
      <c r="BL145" s="13" t="s">
        <v>234</v>
      </c>
      <c r="BM145" s="153" t="s">
        <v>1413</v>
      </c>
    </row>
    <row r="146" spans="2:65" s="1" customFormat="1" ht="37.9" customHeight="1">
      <c r="B146" s="112"/>
      <c r="C146" s="142" t="s">
        <v>222</v>
      </c>
      <c r="D146" s="142" t="s">
        <v>168</v>
      </c>
      <c r="E146" s="143" t="s">
        <v>820</v>
      </c>
      <c r="F146" s="144" t="s">
        <v>821</v>
      </c>
      <c r="G146" s="145" t="s">
        <v>295</v>
      </c>
      <c r="H146" s="146">
        <v>68</v>
      </c>
      <c r="I146" s="147"/>
      <c r="J146" s="148">
        <f t="shared" si="15"/>
        <v>0</v>
      </c>
      <c r="K146" s="149"/>
      <c r="L146" s="28"/>
      <c r="M146" s="150" t="s">
        <v>1</v>
      </c>
      <c r="N146" s="111" t="s">
        <v>39</v>
      </c>
      <c r="P146" s="151">
        <f t="shared" si="16"/>
        <v>0</v>
      </c>
      <c r="Q146" s="151">
        <v>8.0000000000000007E-5</v>
      </c>
      <c r="R146" s="151">
        <f t="shared" si="17"/>
        <v>5.4400000000000004E-3</v>
      </c>
      <c r="S146" s="151">
        <v>0</v>
      </c>
      <c r="T146" s="152">
        <f t="shared" si="18"/>
        <v>0</v>
      </c>
      <c r="AR146" s="153" t="s">
        <v>234</v>
      </c>
      <c r="AT146" s="153" t="s">
        <v>168</v>
      </c>
      <c r="AU146" s="153" t="s">
        <v>84</v>
      </c>
      <c r="AY146" s="13" t="s">
        <v>166</v>
      </c>
      <c r="BE146" s="154">
        <f t="shared" si="19"/>
        <v>0</v>
      </c>
      <c r="BF146" s="154">
        <f t="shared" si="20"/>
        <v>0</v>
      </c>
      <c r="BG146" s="154">
        <f t="shared" si="21"/>
        <v>0</v>
      </c>
      <c r="BH146" s="154">
        <f t="shared" si="22"/>
        <v>0</v>
      </c>
      <c r="BI146" s="154">
        <f t="shared" si="23"/>
        <v>0</v>
      </c>
      <c r="BJ146" s="13" t="s">
        <v>82</v>
      </c>
      <c r="BK146" s="154">
        <f t="shared" si="24"/>
        <v>0</v>
      </c>
      <c r="BL146" s="13" t="s">
        <v>234</v>
      </c>
      <c r="BM146" s="153" t="s">
        <v>1414</v>
      </c>
    </row>
    <row r="147" spans="2:65" s="1" customFormat="1" ht="33" customHeight="1">
      <c r="B147" s="112"/>
      <c r="C147" s="142" t="s">
        <v>226</v>
      </c>
      <c r="D147" s="142" t="s">
        <v>168</v>
      </c>
      <c r="E147" s="143" t="s">
        <v>833</v>
      </c>
      <c r="F147" s="144" t="s">
        <v>834</v>
      </c>
      <c r="G147" s="145" t="s">
        <v>187</v>
      </c>
      <c r="H147" s="146">
        <v>6</v>
      </c>
      <c r="I147" s="147"/>
      <c r="J147" s="148">
        <f t="shared" si="15"/>
        <v>0</v>
      </c>
      <c r="K147" s="149"/>
      <c r="L147" s="28"/>
      <c r="M147" s="150" t="s">
        <v>1</v>
      </c>
      <c r="N147" s="111" t="s">
        <v>39</v>
      </c>
      <c r="P147" s="151">
        <f t="shared" si="16"/>
        <v>0</v>
      </c>
      <c r="Q147" s="151">
        <v>1.47E-3</v>
      </c>
      <c r="R147" s="151">
        <f t="shared" si="17"/>
        <v>8.8199999999999997E-3</v>
      </c>
      <c r="S147" s="151">
        <v>0</v>
      </c>
      <c r="T147" s="152">
        <f t="shared" si="18"/>
        <v>0</v>
      </c>
      <c r="AR147" s="153" t="s">
        <v>234</v>
      </c>
      <c r="AT147" s="153" t="s">
        <v>168</v>
      </c>
      <c r="AU147" s="153" t="s">
        <v>84</v>
      </c>
      <c r="AY147" s="13" t="s">
        <v>166</v>
      </c>
      <c r="BE147" s="154">
        <f t="shared" si="19"/>
        <v>0</v>
      </c>
      <c r="BF147" s="154">
        <f t="shared" si="20"/>
        <v>0</v>
      </c>
      <c r="BG147" s="154">
        <f t="shared" si="21"/>
        <v>0</v>
      </c>
      <c r="BH147" s="154">
        <f t="shared" si="22"/>
        <v>0</v>
      </c>
      <c r="BI147" s="154">
        <f t="shared" si="23"/>
        <v>0</v>
      </c>
      <c r="BJ147" s="13" t="s">
        <v>82</v>
      </c>
      <c r="BK147" s="154">
        <f t="shared" si="24"/>
        <v>0</v>
      </c>
      <c r="BL147" s="13" t="s">
        <v>234</v>
      </c>
      <c r="BM147" s="153" t="s">
        <v>1415</v>
      </c>
    </row>
    <row r="148" spans="2:65" s="1" customFormat="1" ht="16.5" customHeight="1">
      <c r="B148" s="112"/>
      <c r="C148" s="142" t="s">
        <v>230</v>
      </c>
      <c r="D148" s="142" t="s">
        <v>168</v>
      </c>
      <c r="E148" s="143" t="s">
        <v>836</v>
      </c>
      <c r="F148" s="144" t="s">
        <v>837</v>
      </c>
      <c r="G148" s="145" t="s">
        <v>251</v>
      </c>
      <c r="H148" s="146">
        <v>3</v>
      </c>
      <c r="I148" s="147"/>
      <c r="J148" s="148">
        <f t="shared" si="15"/>
        <v>0</v>
      </c>
      <c r="K148" s="149"/>
      <c r="L148" s="28"/>
      <c r="M148" s="150" t="s">
        <v>1</v>
      </c>
      <c r="N148" s="111" t="s">
        <v>39</v>
      </c>
      <c r="P148" s="151">
        <f t="shared" si="16"/>
        <v>0</v>
      </c>
      <c r="Q148" s="151">
        <v>4.0000000000000002E-4</v>
      </c>
      <c r="R148" s="151">
        <f t="shared" si="17"/>
        <v>1.2000000000000001E-3</v>
      </c>
      <c r="S148" s="151">
        <v>0</v>
      </c>
      <c r="T148" s="152">
        <f t="shared" si="18"/>
        <v>0</v>
      </c>
      <c r="AR148" s="153" t="s">
        <v>234</v>
      </c>
      <c r="AT148" s="153" t="s">
        <v>168</v>
      </c>
      <c r="AU148" s="153" t="s">
        <v>84</v>
      </c>
      <c r="AY148" s="13" t="s">
        <v>166</v>
      </c>
      <c r="BE148" s="154">
        <f t="shared" si="19"/>
        <v>0</v>
      </c>
      <c r="BF148" s="154">
        <f t="shared" si="20"/>
        <v>0</v>
      </c>
      <c r="BG148" s="154">
        <f t="shared" si="21"/>
        <v>0</v>
      </c>
      <c r="BH148" s="154">
        <f t="shared" si="22"/>
        <v>0</v>
      </c>
      <c r="BI148" s="154">
        <f t="shared" si="23"/>
        <v>0</v>
      </c>
      <c r="BJ148" s="13" t="s">
        <v>82</v>
      </c>
      <c r="BK148" s="154">
        <f t="shared" si="24"/>
        <v>0</v>
      </c>
      <c r="BL148" s="13" t="s">
        <v>234</v>
      </c>
      <c r="BM148" s="153" t="s">
        <v>1416</v>
      </c>
    </row>
    <row r="149" spans="2:65" s="1" customFormat="1" ht="16.5" customHeight="1">
      <c r="B149" s="112"/>
      <c r="C149" s="142" t="s">
        <v>234</v>
      </c>
      <c r="D149" s="142" t="s">
        <v>168</v>
      </c>
      <c r="E149" s="143" t="s">
        <v>839</v>
      </c>
      <c r="F149" s="144" t="s">
        <v>840</v>
      </c>
      <c r="G149" s="145" t="s">
        <v>251</v>
      </c>
      <c r="H149" s="146">
        <v>1</v>
      </c>
      <c r="I149" s="147"/>
      <c r="J149" s="148">
        <f t="shared" si="15"/>
        <v>0</v>
      </c>
      <c r="K149" s="149"/>
      <c r="L149" s="28"/>
      <c r="M149" s="150" t="s">
        <v>1</v>
      </c>
      <c r="N149" s="111" t="s">
        <v>39</v>
      </c>
      <c r="P149" s="151">
        <f t="shared" si="16"/>
        <v>0</v>
      </c>
      <c r="Q149" s="151">
        <v>6.0999999999999997E-4</v>
      </c>
      <c r="R149" s="151">
        <f t="shared" si="17"/>
        <v>6.0999999999999997E-4</v>
      </c>
      <c r="S149" s="151">
        <v>0</v>
      </c>
      <c r="T149" s="152">
        <f t="shared" si="18"/>
        <v>0</v>
      </c>
      <c r="AR149" s="153" t="s">
        <v>234</v>
      </c>
      <c r="AT149" s="153" t="s">
        <v>168</v>
      </c>
      <c r="AU149" s="153" t="s">
        <v>84</v>
      </c>
      <c r="AY149" s="13" t="s">
        <v>166</v>
      </c>
      <c r="BE149" s="154">
        <f t="shared" si="19"/>
        <v>0</v>
      </c>
      <c r="BF149" s="154">
        <f t="shared" si="20"/>
        <v>0</v>
      </c>
      <c r="BG149" s="154">
        <f t="shared" si="21"/>
        <v>0</v>
      </c>
      <c r="BH149" s="154">
        <f t="shared" si="22"/>
        <v>0</v>
      </c>
      <c r="BI149" s="154">
        <f t="shared" si="23"/>
        <v>0</v>
      </c>
      <c r="BJ149" s="13" t="s">
        <v>82</v>
      </c>
      <c r="BK149" s="154">
        <f t="shared" si="24"/>
        <v>0</v>
      </c>
      <c r="BL149" s="13" t="s">
        <v>234</v>
      </c>
      <c r="BM149" s="153" t="s">
        <v>1417</v>
      </c>
    </row>
    <row r="150" spans="2:65" s="1" customFormat="1" ht="24.2" customHeight="1">
      <c r="B150" s="112"/>
      <c r="C150" s="142" t="s">
        <v>238</v>
      </c>
      <c r="D150" s="142" t="s">
        <v>168</v>
      </c>
      <c r="E150" s="143" t="s">
        <v>842</v>
      </c>
      <c r="F150" s="144" t="s">
        <v>843</v>
      </c>
      <c r="G150" s="145" t="s">
        <v>177</v>
      </c>
      <c r="H150" s="146">
        <v>0.65</v>
      </c>
      <c r="I150" s="147"/>
      <c r="J150" s="148">
        <f t="shared" si="15"/>
        <v>0</v>
      </c>
      <c r="K150" s="149"/>
      <c r="L150" s="28"/>
      <c r="M150" s="150" t="s">
        <v>1</v>
      </c>
      <c r="N150" s="111" t="s">
        <v>39</v>
      </c>
      <c r="P150" s="151">
        <f t="shared" si="16"/>
        <v>0</v>
      </c>
      <c r="Q150" s="151">
        <v>0</v>
      </c>
      <c r="R150" s="151">
        <f t="shared" si="17"/>
        <v>0</v>
      </c>
      <c r="S150" s="151">
        <v>0</v>
      </c>
      <c r="T150" s="152">
        <f t="shared" si="18"/>
        <v>0</v>
      </c>
      <c r="AR150" s="153" t="s">
        <v>234</v>
      </c>
      <c r="AT150" s="153" t="s">
        <v>168</v>
      </c>
      <c r="AU150" s="153" t="s">
        <v>84</v>
      </c>
      <c r="AY150" s="13" t="s">
        <v>166</v>
      </c>
      <c r="BE150" s="154">
        <f t="shared" si="19"/>
        <v>0</v>
      </c>
      <c r="BF150" s="154">
        <f t="shared" si="20"/>
        <v>0</v>
      </c>
      <c r="BG150" s="154">
        <f t="shared" si="21"/>
        <v>0</v>
      </c>
      <c r="BH150" s="154">
        <f t="shared" si="22"/>
        <v>0</v>
      </c>
      <c r="BI150" s="154">
        <f t="shared" si="23"/>
        <v>0</v>
      </c>
      <c r="BJ150" s="13" t="s">
        <v>82</v>
      </c>
      <c r="BK150" s="154">
        <f t="shared" si="24"/>
        <v>0</v>
      </c>
      <c r="BL150" s="13" t="s">
        <v>234</v>
      </c>
      <c r="BM150" s="153" t="s">
        <v>1418</v>
      </c>
    </row>
    <row r="151" spans="2:65" s="11" customFormat="1" ht="22.9" customHeight="1">
      <c r="B151" s="130"/>
      <c r="D151" s="131" t="s">
        <v>73</v>
      </c>
      <c r="E151" s="140" t="s">
        <v>845</v>
      </c>
      <c r="F151" s="140" t="s">
        <v>846</v>
      </c>
      <c r="I151" s="133"/>
      <c r="J151" s="141">
        <f>BK151</f>
        <v>0</v>
      </c>
      <c r="L151" s="130"/>
      <c r="M151" s="135"/>
      <c r="P151" s="136">
        <f>SUM(P152:P157)</f>
        <v>0</v>
      </c>
      <c r="R151" s="136">
        <f>SUM(R152:R157)</f>
        <v>0.25178</v>
      </c>
      <c r="T151" s="137">
        <f>SUM(T152:T157)</f>
        <v>0</v>
      </c>
      <c r="AR151" s="131" t="s">
        <v>84</v>
      </c>
      <c r="AT151" s="138" t="s">
        <v>73</v>
      </c>
      <c r="AU151" s="138" t="s">
        <v>82</v>
      </c>
      <c r="AY151" s="131" t="s">
        <v>166</v>
      </c>
      <c r="BK151" s="139">
        <f>SUM(BK152:BK157)</f>
        <v>0</v>
      </c>
    </row>
    <row r="152" spans="2:65" s="1" customFormat="1" ht="33" customHeight="1">
      <c r="B152" s="112"/>
      <c r="C152" s="142" t="s">
        <v>243</v>
      </c>
      <c r="D152" s="142" t="s">
        <v>168</v>
      </c>
      <c r="E152" s="143" t="s">
        <v>847</v>
      </c>
      <c r="F152" s="144" t="s">
        <v>848</v>
      </c>
      <c r="G152" s="145" t="s">
        <v>831</v>
      </c>
      <c r="H152" s="146">
        <v>1</v>
      </c>
      <c r="I152" s="147"/>
      <c r="J152" s="148">
        <f t="shared" ref="J152:J157" si="25">ROUND(I152*H152,2)</f>
        <v>0</v>
      </c>
      <c r="K152" s="149"/>
      <c r="L152" s="28"/>
      <c r="M152" s="150" t="s">
        <v>1</v>
      </c>
      <c r="N152" s="111" t="s">
        <v>39</v>
      </c>
      <c r="P152" s="151">
        <f t="shared" ref="P152:P157" si="26">O152*H152</f>
        <v>0</v>
      </c>
      <c r="Q152" s="151">
        <v>2.7550000000000002E-2</v>
      </c>
      <c r="R152" s="151">
        <f t="shared" ref="R152:R157" si="27">Q152*H152</f>
        <v>2.7550000000000002E-2</v>
      </c>
      <c r="S152" s="151">
        <v>0</v>
      </c>
      <c r="T152" s="152">
        <f t="shared" ref="T152:T157" si="28">S152*H152</f>
        <v>0</v>
      </c>
      <c r="AR152" s="153" t="s">
        <v>234</v>
      </c>
      <c r="AT152" s="153" t="s">
        <v>168</v>
      </c>
      <c r="AU152" s="153" t="s">
        <v>84</v>
      </c>
      <c r="AY152" s="13" t="s">
        <v>166</v>
      </c>
      <c r="BE152" s="154">
        <f t="shared" ref="BE152:BE157" si="29">IF(N152="základní",J152,0)</f>
        <v>0</v>
      </c>
      <c r="BF152" s="154">
        <f t="shared" ref="BF152:BF157" si="30">IF(N152="snížená",J152,0)</f>
        <v>0</v>
      </c>
      <c r="BG152" s="154">
        <f t="shared" ref="BG152:BG157" si="31">IF(N152="zákl. přenesená",J152,0)</f>
        <v>0</v>
      </c>
      <c r="BH152" s="154">
        <f t="shared" ref="BH152:BH157" si="32">IF(N152="sníž. přenesená",J152,0)</f>
        <v>0</v>
      </c>
      <c r="BI152" s="154">
        <f t="shared" ref="BI152:BI157" si="33">IF(N152="nulová",J152,0)</f>
        <v>0</v>
      </c>
      <c r="BJ152" s="13" t="s">
        <v>82</v>
      </c>
      <c r="BK152" s="154">
        <f t="shared" ref="BK152:BK157" si="34">ROUND(I152*H152,2)</f>
        <v>0</v>
      </c>
      <c r="BL152" s="13" t="s">
        <v>234</v>
      </c>
      <c r="BM152" s="153" t="s">
        <v>1419</v>
      </c>
    </row>
    <row r="153" spans="2:65" s="1" customFormat="1" ht="24.2" customHeight="1">
      <c r="B153" s="112"/>
      <c r="C153" s="142" t="s">
        <v>248</v>
      </c>
      <c r="D153" s="142" t="s">
        <v>168</v>
      </c>
      <c r="E153" s="143" t="s">
        <v>850</v>
      </c>
      <c r="F153" s="144" t="s">
        <v>851</v>
      </c>
      <c r="G153" s="145" t="s">
        <v>831</v>
      </c>
      <c r="H153" s="146">
        <v>1</v>
      </c>
      <c r="I153" s="147"/>
      <c r="J153" s="148">
        <f t="shared" si="25"/>
        <v>0</v>
      </c>
      <c r="K153" s="149"/>
      <c r="L153" s="28"/>
      <c r="M153" s="150" t="s">
        <v>1</v>
      </c>
      <c r="N153" s="111" t="s">
        <v>39</v>
      </c>
      <c r="P153" s="151">
        <f t="shared" si="26"/>
        <v>0</v>
      </c>
      <c r="Q153" s="151">
        <v>5.534E-2</v>
      </c>
      <c r="R153" s="151">
        <f t="shared" si="27"/>
        <v>5.534E-2</v>
      </c>
      <c r="S153" s="151">
        <v>0</v>
      </c>
      <c r="T153" s="152">
        <f t="shared" si="28"/>
        <v>0</v>
      </c>
      <c r="AR153" s="153" t="s">
        <v>234</v>
      </c>
      <c r="AT153" s="153" t="s">
        <v>168</v>
      </c>
      <c r="AU153" s="153" t="s">
        <v>84</v>
      </c>
      <c r="AY153" s="13" t="s">
        <v>166</v>
      </c>
      <c r="BE153" s="154">
        <f t="shared" si="29"/>
        <v>0</v>
      </c>
      <c r="BF153" s="154">
        <f t="shared" si="30"/>
        <v>0</v>
      </c>
      <c r="BG153" s="154">
        <f t="shared" si="31"/>
        <v>0</v>
      </c>
      <c r="BH153" s="154">
        <f t="shared" si="32"/>
        <v>0</v>
      </c>
      <c r="BI153" s="154">
        <f t="shared" si="33"/>
        <v>0</v>
      </c>
      <c r="BJ153" s="13" t="s">
        <v>82</v>
      </c>
      <c r="BK153" s="154">
        <f t="shared" si="34"/>
        <v>0</v>
      </c>
      <c r="BL153" s="13" t="s">
        <v>234</v>
      </c>
      <c r="BM153" s="153" t="s">
        <v>1420</v>
      </c>
    </row>
    <row r="154" spans="2:65" s="1" customFormat="1" ht="24.2" customHeight="1">
      <c r="B154" s="112"/>
      <c r="C154" s="142" t="s">
        <v>253</v>
      </c>
      <c r="D154" s="142" t="s">
        <v>853</v>
      </c>
      <c r="E154" s="143" t="s">
        <v>858</v>
      </c>
      <c r="F154" s="144" t="s">
        <v>859</v>
      </c>
      <c r="G154" s="145" t="s">
        <v>856</v>
      </c>
      <c r="H154" s="146">
        <v>2</v>
      </c>
      <c r="I154" s="147"/>
      <c r="J154" s="148">
        <f t="shared" si="25"/>
        <v>0</v>
      </c>
      <c r="K154" s="149"/>
      <c r="L154" s="28"/>
      <c r="M154" s="150" t="s">
        <v>1</v>
      </c>
      <c r="N154" s="111" t="s">
        <v>39</v>
      </c>
      <c r="P154" s="151">
        <f t="shared" si="26"/>
        <v>0</v>
      </c>
      <c r="Q154" s="151">
        <v>4.0649999999999999E-2</v>
      </c>
      <c r="R154" s="151">
        <f t="shared" si="27"/>
        <v>8.1299999999999997E-2</v>
      </c>
      <c r="S154" s="151">
        <v>0</v>
      </c>
      <c r="T154" s="152">
        <f t="shared" si="28"/>
        <v>0</v>
      </c>
      <c r="AR154" s="153" t="s">
        <v>234</v>
      </c>
      <c r="AT154" s="153" t="s">
        <v>168</v>
      </c>
      <c r="AU154" s="153" t="s">
        <v>84</v>
      </c>
      <c r="AY154" s="13" t="s">
        <v>166</v>
      </c>
      <c r="BE154" s="154">
        <f t="shared" si="29"/>
        <v>0</v>
      </c>
      <c r="BF154" s="154">
        <f t="shared" si="30"/>
        <v>0</v>
      </c>
      <c r="BG154" s="154">
        <f t="shared" si="31"/>
        <v>0</v>
      </c>
      <c r="BH154" s="154">
        <f t="shared" si="32"/>
        <v>0</v>
      </c>
      <c r="BI154" s="154">
        <f t="shared" si="33"/>
        <v>0</v>
      </c>
      <c r="BJ154" s="13" t="s">
        <v>82</v>
      </c>
      <c r="BK154" s="154">
        <f t="shared" si="34"/>
        <v>0</v>
      </c>
      <c r="BL154" s="13" t="s">
        <v>234</v>
      </c>
      <c r="BM154" s="153" t="s">
        <v>1421</v>
      </c>
    </row>
    <row r="155" spans="2:65" s="1" customFormat="1" ht="24.2" customHeight="1">
      <c r="B155" s="112"/>
      <c r="C155" s="142" t="s">
        <v>7</v>
      </c>
      <c r="D155" s="142" t="s">
        <v>853</v>
      </c>
      <c r="E155" s="143" t="s">
        <v>861</v>
      </c>
      <c r="F155" s="144" t="s">
        <v>862</v>
      </c>
      <c r="G155" s="145" t="s">
        <v>856</v>
      </c>
      <c r="H155" s="146">
        <v>3</v>
      </c>
      <c r="I155" s="147"/>
      <c r="J155" s="148">
        <f t="shared" si="25"/>
        <v>0</v>
      </c>
      <c r="K155" s="149"/>
      <c r="L155" s="28"/>
      <c r="M155" s="150" t="s">
        <v>1</v>
      </c>
      <c r="N155" s="111" t="s">
        <v>39</v>
      </c>
      <c r="P155" s="151">
        <f t="shared" si="26"/>
        <v>0</v>
      </c>
      <c r="Q155" s="151">
        <v>1.917E-2</v>
      </c>
      <c r="R155" s="151">
        <f t="shared" si="27"/>
        <v>5.7509999999999999E-2</v>
      </c>
      <c r="S155" s="151">
        <v>0</v>
      </c>
      <c r="T155" s="152">
        <f t="shared" si="28"/>
        <v>0</v>
      </c>
      <c r="AR155" s="153" t="s">
        <v>234</v>
      </c>
      <c r="AT155" s="153" t="s">
        <v>168</v>
      </c>
      <c r="AU155" s="153" t="s">
        <v>84</v>
      </c>
      <c r="AY155" s="13" t="s">
        <v>166</v>
      </c>
      <c r="BE155" s="154">
        <f t="shared" si="29"/>
        <v>0</v>
      </c>
      <c r="BF155" s="154">
        <f t="shared" si="30"/>
        <v>0</v>
      </c>
      <c r="BG155" s="154">
        <f t="shared" si="31"/>
        <v>0</v>
      </c>
      <c r="BH155" s="154">
        <f t="shared" si="32"/>
        <v>0</v>
      </c>
      <c r="BI155" s="154">
        <f t="shared" si="33"/>
        <v>0</v>
      </c>
      <c r="BJ155" s="13" t="s">
        <v>82</v>
      </c>
      <c r="BK155" s="154">
        <f t="shared" si="34"/>
        <v>0</v>
      </c>
      <c r="BL155" s="13" t="s">
        <v>234</v>
      </c>
      <c r="BM155" s="153" t="s">
        <v>1422</v>
      </c>
    </row>
    <row r="156" spans="2:65" s="1" customFormat="1" ht="24.2" customHeight="1">
      <c r="B156" s="112"/>
      <c r="C156" s="142" t="s">
        <v>260</v>
      </c>
      <c r="D156" s="142" t="s">
        <v>853</v>
      </c>
      <c r="E156" s="143" t="s">
        <v>867</v>
      </c>
      <c r="F156" s="144" t="s">
        <v>868</v>
      </c>
      <c r="G156" s="145" t="s">
        <v>856</v>
      </c>
      <c r="H156" s="146">
        <v>4</v>
      </c>
      <c r="I156" s="147"/>
      <c r="J156" s="148">
        <f t="shared" si="25"/>
        <v>0</v>
      </c>
      <c r="K156" s="149"/>
      <c r="L156" s="28"/>
      <c r="M156" s="150" t="s">
        <v>1</v>
      </c>
      <c r="N156" s="111" t="s">
        <v>39</v>
      </c>
      <c r="P156" s="151">
        <f t="shared" si="26"/>
        <v>0</v>
      </c>
      <c r="Q156" s="151">
        <v>7.5199999999999998E-3</v>
      </c>
      <c r="R156" s="151">
        <f t="shared" si="27"/>
        <v>3.0079999999999999E-2</v>
      </c>
      <c r="S156" s="151">
        <v>0</v>
      </c>
      <c r="T156" s="152">
        <f t="shared" si="28"/>
        <v>0</v>
      </c>
      <c r="AR156" s="153" t="s">
        <v>234</v>
      </c>
      <c r="AT156" s="153" t="s">
        <v>168</v>
      </c>
      <c r="AU156" s="153" t="s">
        <v>84</v>
      </c>
      <c r="AY156" s="13" t="s">
        <v>166</v>
      </c>
      <c r="BE156" s="154">
        <f t="shared" si="29"/>
        <v>0</v>
      </c>
      <c r="BF156" s="154">
        <f t="shared" si="30"/>
        <v>0</v>
      </c>
      <c r="BG156" s="154">
        <f t="shared" si="31"/>
        <v>0</v>
      </c>
      <c r="BH156" s="154">
        <f t="shared" si="32"/>
        <v>0</v>
      </c>
      <c r="BI156" s="154">
        <f t="shared" si="33"/>
        <v>0</v>
      </c>
      <c r="BJ156" s="13" t="s">
        <v>82</v>
      </c>
      <c r="BK156" s="154">
        <f t="shared" si="34"/>
        <v>0</v>
      </c>
      <c r="BL156" s="13" t="s">
        <v>234</v>
      </c>
      <c r="BM156" s="153" t="s">
        <v>1423</v>
      </c>
    </row>
    <row r="157" spans="2:65" s="1" customFormat="1" ht="24.2" customHeight="1">
      <c r="B157" s="112"/>
      <c r="C157" s="142" t="s">
        <v>264</v>
      </c>
      <c r="D157" s="142" t="s">
        <v>168</v>
      </c>
      <c r="E157" s="143" t="s">
        <v>870</v>
      </c>
      <c r="F157" s="144" t="s">
        <v>871</v>
      </c>
      <c r="G157" s="145" t="s">
        <v>564</v>
      </c>
      <c r="H157" s="166"/>
      <c r="I157" s="147"/>
      <c r="J157" s="148">
        <f t="shared" si="25"/>
        <v>0</v>
      </c>
      <c r="K157" s="149"/>
      <c r="L157" s="28"/>
      <c r="M157" s="167" t="s">
        <v>1</v>
      </c>
      <c r="N157" s="168" t="s">
        <v>39</v>
      </c>
      <c r="O157" s="169"/>
      <c r="P157" s="170">
        <f t="shared" si="26"/>
        <v>0</v>
      </c>
      <c r="Q157" s="170">
        <v>0</v>
      </c>
      <c r="R157" s="170">
        <f t="shared" si="27"/>
        <v>0</v>
      </c>
      <c r="S157" s="170">
        <v>0</v>
      </c>
      <c r="T157" s="171">
        <f t="shared" si="28"/>
        <v>0</v>
      </c>
      <c r="AR157" s="153" t="s">
        <v>234</v>
      </c>
      <c r="AT157" s="153" t="s">
        <v>168</v>
      </c>
      <c r="AU157" s="153" t="s">
        <v>84</v>
      </c>
      <c r="AY157" s="13" t="s">
        <v>166</v>
      </c>
      <c r="BE157" s="154">
        <f t="shared" si="29"/>
        <v>0</v>
      </c>
      <c r="BF157" s="154">
        <f t="shared" si="30"/>
        <v>0</v>
      </c>
      <c r="BG157" s="154">
        <f t="shared" si="31"/>
        <v>0</v>
      </c>
      <c r="BH157" s="154">
        <f t="shared" si="32"/>
        <v>0</v>
      </c>
      <c r="BI157" s="154">
        <f t="shared" si="33"/>
        <v>0</v>
      </c>
      <c r="BJ157" s="13" t="s">
        <v>82</v>
      </c>
      <c r="BK157" s="154">
        <f t="shared" si="34"/>
        <v>0</v>
      </c>
      <c r="BL157" s="13" t="s">
        <v>234</v>
      </c>
      <c r="BM157" s="153" t="s">
        <v>1424</v>
      </c>
    </row>
    <row r="158" spans="2:65" s="1" customFormat="1" ht="6.95" customHeight="1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8"/>
    </row>
  </sheetData>
  <autoFilter ref="C129:K157" xr:uid="{00000000-0009-0000-0000-000008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01 - Stomatologie stavba</vt:lpstr>
      <vt:lpstr>02 - Stomatologie ZTI</vt:lpstr>
      <vt:lpstr>03 - VZT a chlazení</vt:lpstr>
      <vt:lpstr>04 - Stomatologie elektro</vt:lpstr>
      <vt:lpstr>05 - Stomatologie- techno...</vt:lpstr>
      <vt:lpstr>06 - Stomatologie- vytápění</vt:lpstr>
      <vt:lpstr>07 - Ordinace stavba</vt:lpstr>
      <vt:lpstr>08 - Ordinace ZTI</vt:lpstr>
      <vt:lpstr>09 - Ordinace elektro</vt:lpstr>
      <vt:lpstr>'01 - Stomatologie stavba'!Názvy_tisku</vt:lpstr>
      <vt:lpstr>'02 - Stomatologie ZTI'!Názvy_tisku</vt:lpstr>
      <vt:lpstr>'03 - VZT a chlazení'!Názvy_tisku</vt:lpstr>
      <vt:lpstr>'04 - Stomatologie elektro'!Názvy_tisku</vt:lpstr>
      <vt:lpstr>'05 - Stomatologie- techno...'!Názvy_tisku</vt:lpstr>
      <vt:lpstr>'06 - Stomatologie- vytápění'!Názvy_tisku</vt:lpstr>
      <vt:lpstr>'07 - Ordinace stavba'!Názvy_tisku</vt:lpstr>
      <vt:lpstr>'08 - Ordinace ZTI'!Názvy_tisku</vt:lpstr>
      <vt:lpstr>'09 - Ordinace elektro'!Názvy_tisku</vt:lpstr>
      <vt:lpstr>'Rekapitulace stavby'!Názvy_tisku</vt:lpstr>
      <vt:lpstr>'01 - Stomatologie stavba'!Oblast_tisku</vt:lpstr>
      <vt:lpstr>'02 - Stomatologie ZTI'!Oblast_tisku</vt:lpstr>
      <vt:lpstr>'03 - VZT a chlazení'!Oblast_tisku</vt:lpstr>
      <vt:lpstr>'04 - Stomatologie elektro'!Oblast_tisku</vt:lpstr>
      <vt:lpstr>'05 - Stomatologie- techno...'!Oblast_tisku</vt:lpstr>
      <vt:lpstr>'06 - Stomatologie- vytápění'!Oblast_tisku</vt:lpstr>
      <vt:lpstr>'07 - Ordinace stavba'!Oblast_tisku</vt:lpstr>
      <vt:lpstr>'08 - Ordinace ZTI'!Oblast_tisku</vt:lpstr>
      <vt:lpstr>'09 - Ordinace elektro'!Oblast_tisku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LAPTOP-BIT7BIG3\Petr Tuček</dc:creator>
  <cp:lastModifiedBy>Město Hulín</cp:lastModifiedBy>
  <dcterms:created xsi:type="dcterms:W3CDTF">2025-03-12T16:46:03Z</dcterms:created>
  <dcterms:modified xsi:type="dcterms:W3CDTF">2025-04-11T08:22:53Z</dcterms:modified>
</cp:coreProperties>
</file>